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D:\Users\mlibman\Downloads\"/>
    </mc:Choice>
  </mc:AlternateContent>
  <bookViews>
    <workbookView xWindow="0" yWindow="0" windowWidth="15210" windowHeight="8055" activeTab="1"/>
  </bookViews>
  <sheets>
    <sheet name="Gráfico2" sheetId="16" r:id="rId1"/>
    <sheet name="Hoja6" sheetId="14" r:id="rId2"/>
    <sheet name="2017" sheetId="10" r:id="rId3"/>
    <sheet name="2016" sheetId="1" r:id="rId4"/>
    <sheet name="Referencias" sheetId="2" r:id="rId5"/>
    <sheet name="2015" sheetId="3" r:id="rId6"/>
    <sheet name="2014" sheetId="4" r:id="rId7"/>
    <sheet name="Hoja1" sheetId="5" r:id="rId8"/>
    <sheet name="Hoja2" sheetId="6" r:id="rId9"/>
    <sheet name="estadisticas" sheetId="9" r:id="rId10"/>
    <sheet name="Hoja3" sheetId="11" r:id="rId11"/>
  </sheets>
  <definedNames>
    <definedName name="_xlnm._FilterDatabase" localSheetId="5" hidden="1">'2015'!$A$1:$V$170</definedName>
    <definedName name="_xlnm._FilterDatabase" localSheetId="3" hidden="1">'2016'!$A$1:$AN$155</definedName>
    <definedName name="_xlnm._FilterDatabase" localSheetId="2" hidden="1">'2017'!$A$1:$AP$148</definedName>
  </definedNames>
  <calcPr calcId="162913"/>
  <pivotCaches>
    <pivotCache cacheId="0" r:id="rId12"/>
    <pivotCache cacheId="1" r:id="rId13"/>
    <pivotCache cacheId="2" r:id="rId14"/>
    <pivotCache cacheId="3" r:id="rId15"/>
  </pivotCaches>
</workbook>
</file>

<file path=xl/calcChain.xml><?xml version="1.0" encoding="utf-8"?>
<calcChain xmlns="http://schemas.openxmlformats.org/spreadsheetml/2006/main">
  <c r="T152" i="1" l="1"/>
  <c r="G90" i="9" l="1"/>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89" i="9"/>
  <c r="E90" i="9"/>
  <c r="F90" i="9" s="1"/>
  <c r="E91" i="9"/>
  <c r="F91" i="9" s="1"/>
  <c r="E92" i="9"/>
  <c r="F92" i="9" s="1"/>
  <c r="E93" i="9"/>
  <c r="F93" i="9" s="1"/>
  <c r="E94" i="9"/>
  <c r="F94" i="9" s="1"/>
  <c r="E95" i="9"/>
  <c r="F95" i="9" s="1"/>
  <c r="E96" i="9"/>
  <c r="F96" i="9" s="1"/>
  <c r="E97" i="9"/>
  <c r="F97" i="9" s="1"/>
  <c r="E98" i="9"/>
  <c r="F98" i="9" s="1"/>
  <c r="E99" i="9"/>
  <c r="F99" i="9" s="1"/>
  <c r="E100" i="9"/>
  <c r="F100" i="9" s="1"/>
  <c r="E101" i="9"/>
  <c r="F101" i="9" s="1"/>
  <c r="E102" i="9"/>
  <c r="F102" i="9" s="1"/>
  <c r="E103" i="9"/>
  <c r="F103" i="9" s="1"/>
  <c r="E104" i="9"/>
  <c r="F104" i="9" s="1"/>
  <c r="E105" i="9"/>
  <c r="F105" i="9" s="1"/>
  <c r="E106" i="9"/>
  <c r="E107" i="9"/>
  <c r="F107" i="9" s="1"/>
  <c r="E108" i="9"/>
  <c r="F108" i="9" s="1"/>
  <c r="E109" i="9"/>
  <c r="F109" i="9" s="1"/>
  <c r="E110" i="9"/>
  <c r="F110" i="9" s="1"/>
  <c r="E111" i="9"/>
  <c r="F111" i="9" s="1"/>
  <c r="E112" i="9"/>
  <c r="F112" i="9" s="1"/>
  <c r="E113" i="9"/>
  <c r="F113" i="9" s="1"/>
  <c r="E114" i="9"/>
  <c r="F114" i="9" s="1"/>
  <c r="E115" i="9"/>
  <c r="F115" i="9" s="1"/>
  <c r="E116" i="9"/>
  <c r="F116" i="9" s="1"/>
  <c r="E117" i="9"/>
  <c r="F117" i="9" s="1"/>
  <c r="E118" i="9"/>
  <c r="F118" i="9" s="1"/>
  <c r="E119" i="9"/>
  <c r="F119" i="9" s="1"/>
  <c r="E120" i="9"/>
  <c r="E121" i="9"/>
  <c r="F121" i="9" s="1"/>
  <c r="E122" i="9"/>
  <c r="F122" i="9" s="1"/>
  <c r="E123" i="9"/>
  <c r="F123" i="9" s="1"/>
  <c r="E124" i="9"/>
  <c r="F124" i="9" s="1"/>
  <c r="E125" i="9"/>
  <c r="F125" i="9" s="1"/>
  <c r="E126" i="9"/>
  <c r="F126" i="9" s="1"/>
  <c r="E127" i="9"/>
  <c r="F127" i="9" s="1"/>
  <c r="E128" i="9"/>
  <c r="F128" i="9" s="1"/>
  <c r="E129" i="9"/>
  <c r="F129" i="9" s="1"/>
  <c r="E130" i="9"/>
  <c r="F130" i="9" s="1"/>
  <c r="E131" i="9"/>
  <c r="F131" i="9" s="1"/>
  <c r="E132" i="9"/>
  <c r="F132" i="9" s="1"/>
  <c r="E133" i="9"/>
  <c r="F133" i="9" s="1"/>
  <c r="E134" i="9"/>
  <c r="F134" i="9" s="1"/>
  <c r="E135" i="9"/>
  <c r="F135" i="9" s="1"/>
  <c r="E136" i="9"/>
  <c r="F136" i="9" s="1"/>
  <c r="E137" i="9"/>
  <c r="F137" i="9" s="1"/>
  <c r="E138" i="9"/>
  <c r="F138" i="9" s="1"/>
  <c r="E139" i="9"/>
  <c r="F139" i="9" s="1"/>
  <c r="E140" i="9"/>
  <c r="F140" i="9" s="1"/>
  <c r="E141" i="9"/>
  <c r="F141" i="9" s="1"/>
  <c r="E142" i="9"/>
  <c r="F142" i="9" s="1"/>
  <c r="E143" i="9"/>
  <c r="F143" i="9" s="1"/>
  <c r="E144" i="9"/>
  <c r="F144" i="9" s="1"/>
  <c r="E145" i="9"/>
  <c r="F145" i="9" s="1"/>
  <c r="E146" i="9"/>
  <c r="F146" i="9" s="1"/>
  <c r="E147" i="9"/>
  <c r="F147" i="9" s="1"/>
  <c r="E148" i="9"/>
  <c r="F148" i="9" s="1"/>
  <c r="E149" i="9"/>
  <c r="F149" i="9" s="1"/>
  <c r="E150" i="9"/>
  <c r="F150" i="9" s="1"/>
  <c r="E151" i="9"/>
  <c r="F151" i="9" s="1"/>
  <c r="E152" i="9"/>
  <c r="F152" i="9" s="1"/>
  <c r="E153" i="9"/>
  <c r="F153" i="9" s="1"/>
  <c r="E154" i="9"/>
  <c r="F154" i="9" s="1"/>
  <c r="E155" i="9"/>
  <c r="F155" i="9" s="1"/>
  <c r="E156" i="9"/>
  <c r="F156" i="9" s="1"/>
  <c r="E157" i="9"/>
  <c r="F157" i="9" s="1"/>
  <c r="E158" i="9"/>
  <c r="F158" i="9" s="1"/>
  <c r="E159" i="9"/>
  <c r="F159" i="9" s="1"/>
  <c r="E160" i="9"/>
  <c r="F160" i="9" s="1"/>
  <c r="E161" i="9"/>
  <c r="F161" i="9" s="1"/>
  <c r="E162" i="9"/>
  <c r="F162" i="9" s="1"/>
  <c r="E163" i="9"/>
  <c r="F163" i="9" s="1"/>
  <c r="E164" i="9"/>
  <c r="F164" i="9" s="1"/>
  <c r="E165" i="9"/>
  <c r="E166" i="9"/>
  <c r="E89" i="9"/>
  <c r="F89" i="9" s="1"/>
  <c r="C1" i="5" l="1"/>
  <c r="B1" i="5"/>
  <c r="C16" i="4" l="1"/>
  <c r="C14" i="4"/>
  <c r="B13" i="4"/>
  <c r="B12" i="4"/>
  <c r="B10" i="4"/>
  <c r="C9" i="4"/>
  <c r="B9" i="4"/>
  <c r="C7" i="4"/>
  <c r="B7" i="4"/>
  <c r="L70" i="3"/>
  <c r="K69" i="3"/>
  <c r="K68" i="3"/>
  <c r="E67" i="3"/>
  <c r="D67" i="3"/>
  <c r="E66" i="3"/>
  <c r="D66" i="3"/>
  <c r="E65" i="3"/>
  <c r="D65" i="3"/>
  <c r="L64" i="3"/>
  <c r="E64" i="3"/>
  <c r="D64" i="3"/>
  <c r="E63" i="3"/>
  <c r="D63" i="3"/>
  <c r="E61" i="3"/>
  <c r="D61" i="3"/>
  <c r="K60" i="3"/>
  <c r="D60" i="3"/>
  <c r="E59" i="3"/>
  <c r="D59" i="3"/>
  <c r="L58" i="3"/>
  <c r="D58" i="3"/>
  <c r="K57" i="3"/>
  <c r="K56" i="3"/>
  <c r="K55" i="3"/>
  <c r="K54" i="3"/>
  <c r="K53" i="3"/>
  <c r="D53" i="3"/>
  <c r="K52" i="3"/>
  <c r="E51" i="3"/>
  <c r="D51" i="3"/>
  <c r="D50" i="3"/>
  <c r="D49" i="3"/>
  <c r="K47" i="3"/>
  <c r="K46" i="3"/>
  <c r="E45" i="3"/>
  <c r="D45" i="3"/>
  <c r="D44" i="3"/>
  <c r="E43" i="3"/>
  <c r="D43" i="3"/>
  <c r="L42" i="3"/>
  <c r="E42" i="3"/>
  <c r="D42" i="3"/>
  <c r="E41" i="3"/>
  <c r="D41" i="3"/>
  <c r="B41" i="3"/>
  <c r="K40" i="3"/>
  <c r="E40" i="3"/>
  <c r="D40" i="3"/>
  <c r="L39" i="3"/>
  <c r="H39" i="3"/>
  <c r="D39" i="3"/>
  <c r="L38" i="3"/>
  <c r="L37" i="3"/>
  <c r="L36" i="3"/>
  <c r="L35" i="3"/>
  <c r="K35" i="3"/>
  <c r="D34" i="3"/>
  <c r="L32" i="3"/>
  <c r="E32" i="3"/>
  <c r="D32" i="3"/>
  <c r="L31" i="3"/>
  <c r="E31" i="3"/>
  <c r="D31" i="3"/>
  <c r="E30" i="3"/>
  <c r="D30" i="3"/>
  <c r="E28" i="3"/>
  <c r="D28" i="3"/>
  <c r="E26" i="3"/>
  <c r="D26" i="3"/>
  <c r="E25" i="3"/>
  <c r="D25" i="3"/>
  <c r="B25" i="3"/>
  <c r="E24" i="3"/>
  <c r="D24" i="3"/>
  <c r="E23" i="3"/>
  <c r="D23" i="3"/>
  <c r="E22" i="3"/>
  <c r="D22" i="3"/>
  <c r="L21" i="3"/>
  <c r="B21" i="3"/>
  <c r="E20" i="3"/>
  <c r="B20" i="3"/>
  <c r="L19" i="3"/>
  <c r="B19" i="3"/>
  <c r="L18" i="3"/>
  <c r="E18" i="3"/>
  <c r="K17" i="3"/>
  <c r="E16" i="3"/>
  <c r="D16" i="3"/>
  <c r="K14" i="3"/>
  <c r="L13" i="3"/>
  <c r="E13" i="3"/>
  <c r="D13" i="3"/>
  <c r="E12" i="3"/>
  <c r="D12" i="3"/>
  <c r="L10" i="3"/>
  <c r="K10" i="3"/>
  <c r="L9" i="3"/>
  <c r="L5" i="3"/>
  <c r="B5" i="3"/>
  <c r="L4" i="3"/>
  <c r="E4" i="3"/>
  <c r="D4" i="3"/>
  <c r="B4" i="3"/>
  <c r="L3" i="3"/>
  <c r="E3" i="3"/>
  <c r="D3" i="3"/>
  <c r="L2" i="3"/>
  <c r="E2" i="3"/>
  <c r="D2" i="3"/>
  <c r="B2" i="3"/>
  <c r="T59" i="1"/>
  <c r="T134" i="1"/>
  <c r="T130" i="1"/>
  <c r="T135" i="1"/>
  <c r="T136" i="1"/>
  <c r="T131" i="1"/>
  <c r="T129" i="1"/>
  <c r="T137" i="1"/>
  <c r="T138" i="1"/>
  <c r="T141" i="1"/>
  <c r="T139" i="1"/>
  <c r="T127" i="1"/>
  <c r="T140" i="1"/>
  <c r="T132" i="1"/>
  <c r="T133" i="1"/>
  <c r="T128" i="1"/>
  <c r="T142" i="1"/>
  <c r="V123" i="1"/>
  <c r="U123" i="1"/>
  <c r="T119" i="1"/>
  <c r="T120" i="1"/>
  <c r="U150" i="1"/>
  <c r="T150" i="1" s="1"/>
  <c r="T113" i="1"/>
  <c r="T114" i="1"/>
  <c r="T112" i="1"/>
  <c r="V111" i="1"/>
  <c r="U111" i="1"/>
  <c r="T111" i="1" s="1"/>
  <c r="T93" i="1"/>
  <c r="T91" i="1"/>
  <c r="T96" i="1"/>
  <c r="T104" i="1"/>
  <c r="T101" i="1"/>
  <c r="T99" i="1"/>
  <c r="T100" i="1"/>
  <c r="T103" i="1"/>
  <c r="T90" i="1"/>
  <c r="T95" i="1"/>
  <c r="T102" i="1"/>
  <c r="T92" i="1"/>
  <c r="T89" i="1"/>
  <c r="T105" i="1"/>
  <c r="T78" i="1"/>
  <c r="T80" i="1"/>
  <c r="T82" i="1"/>
  <c r="T79" i="1"/>
  <c r="T84" i="1"/>
  <c r="T75" i="1"/>
  <c r="T76" i="1"/>
  <c r="T77" i="1"/>
  <c r="T81" i="1"/>
  <c r="T85" i="1"/>
  <c r="T87" i="1"/>
  <c r="T74" i="1"/>
  <c r="T86" i="1"/>
  <c r="T88" i="1"/>
  <c r="U83" i="1"/>
  <c r="T83" i="1" s="1"/>
  <c r="T71" i="1"/>
  <c r="T72" i="1"/>
  <c r="T70" i="1"/>
  <c r="T69" i="1"/>
  <c r="T68" i="1"/>
  <c r="T62" i="1"/>
  <c r="T61" i="1"/>
  <c r="T63" i="1"/>
  <c r="T64" i="1"/>
  <c r="F64" i="1"/>
  <c r="T65" i="1"/>
  <c r="T66" i="1"/>
  <c r="T67" i="1"/>
  <c r="T60" i="1"/>
  <c r="T57" i="1"/>
  <c r="T54" i="1"/>
  <c r="T55" i="1"/>
  <c r="T52" i="1"/>
  <c r="T48" i="1"/>
  <c r="T45" i="1"/>
  <c r="T42" i="1"/>
  <c r="T44" i="1"/>
  <c r="T41" i="1"/>
  <c r="T43" i="1"/>
  <c r="T28" i="1"/>
  <c r="T29" i="1"/>
  <c r="T38" i="1"/>
  <c r="T39" i="1"/>
  <c r="T36" i="1"/>
  <c r="T40" i="1"/>
  <c r="T37" i="1"/>
  <c r="T26" i="1"/>
  <c r="T25" i="1"/>
  <c r="V14" i="1"/>
  <c r="T14" i="1"/>
  <c r="T21" i="1"/>
  <c r="T22" i="1"/>
  <c r="T23" i="1"/>
  <c r="T2" i="1"/>
  <c r="T18" i="1"/>
  <c r="F16" i="1"/>
  <c r="T17" i="1"/>
  <c r="F19" i="1"/>
  <c r="T20" i="1"/>
  <c r="T6" i="1"/>
</calcChain>
</file>

<file path=xl/comments1.xml><?xml version="1.0" encoding="utf-8"?>
<comments xmlns="http://schemas.openxmlformats.org/spreadsheetml/2006/main">
  <authors>
    <author/>
  </authors>
  <commentList>
    <comment ref="AH130" authorId="0" shapeId="0">
      <text>
        <r>
          <rPr>
            <sz val="10"/>
            <color rgb="FF000000"/>
            <rFont val="Arial"/>
            <family val="2"/>
          </rPr>
          <t>la url real es esta
	-Malena Libman</t>
        </r>
      </text>
    </comment>
  </commentList>
</comments>
</file>

<file path=xl/comments2.xml><?xml version="1.0" encoding="utf-8"?>
<comments xmlns="http://schemas.openxmlformats.org/spreadsheetml/2006/main">
  <authors>
    <author/>
  </authors>
  <commentList>
    <comment ref="AF142" authorId="0" shapeId="0">
      <text>
        <r>
          <rPr>
            <sz val="10"/>
            <color rgb="FF000000"/>
            <rFont val="Arial"/>
            <family val="2"/>
          </rPr>
          <t>la url real es esta
	-Malena Libman</t>
        </r>
      </text>
    </comment>
  </commentList>
</comments>
</file>

<file path=xl/comments3.xml><?xml version="1.0" encoding="utf-8"?>
<comments xmlns="http://schemas.openxmlformats.org/spreadsheetml/2006/main">
  <authors>
    <author/>
  </authors>
  <commentList>
    <comment ref="K16" authorId="0" shapeId="0">
      <text>
        <r>
          <rPr>
            <sz val="10"/>
            <color rgb="FF000000"/>
            <rFont val="Arial"/>
            <family val="2"/>
          </rPr>
          <t xml:space="preserve">Capa: GeoServiciosCONAE:Contactos_SOPI
Ultimos Focos de Calor (NPP)
Escuelas Asociadas a Proyecto 2MP - SOPI
Pasadas Semanales del satélite sobre Argentina SAC-D
WMS: http://geoservicios.conae.gov.ar/geoserver/GeoServiciosCONAE/wms?service=WMS&amp;request=GetCapabilities 
Capa Ultimos Focos de Calor (MODIS): FocosDeCalor:FocoCalor
WMS http://focosdecalor.conae.gov.ar/geoserver/FocosDeCalor/wms?service=WMS&amp;version=1.1.0&amp;request=GetCapabilities 
Capas de Ceniza: ModisValorAgregado:ceniza_01, ModisValorAgregado:ceniza_02, ModisValorAgregado:ceniza_03, ModisValorAgregado:ceniza_04, ModisValorAgregado:ceniza_05, ModisValorAgregado:ceniza_06
WMS: http://geoservicios.conae.gov.ar/geoserver/ModisValorAgregado/wms?service=WMS&amp;version=1.1.0&amp;request=GetCapabilities 
Capa Riesgo Ambiental 2014: HAPN:RiesgoAmbiental2014
WMS http://dengue.caearte.conae.gov.ar/geoserver/HAPN/wms?request=GetCapabilities 
</t>
        </r>
      </text>
    </comment>
    <comment ref="K17" authorId="0" shapeId="0">
      <text>
        <r>
          <rPr>
            <sz val="10"/>
            <color rgb="FF000000"/>
            <rFont val="Arial"/>
            <family val="2"/>
          </rPr>
          <t>es el wms de catastro Formosa
	-Cristian Zamar</t>
        </r>
      </text>
    </comment>
    <comment ref="J19" authorId="0" shapeId="0">
      <text>
        <r>
          <rPr>
            <sz val="10"/>
            <color rgb="FF000000"/>
            <rFont val="Arial"/>
            <family val="2"/>
          </rPr>
          <t>habilitado está...</t>
        </r>
      </text>
    </comment>
    <comment ref="L25" authorId="0" shapeId="0">
      <text>
        <r>
          <rPr>
            <sz val="10"/>
            <color rgb="FF000000"/>
            <rFont val="Arial"/>
            <family val="2"/>
          </rPr>
          <t xml:space="preserve">NO PONER!!!!!!!!!
</t>
        </r>
      </text>
    </comment>
  </commentList>
</comments>
</file>

<file path=xl/sharedStrings.xml><?xml version="1.0" encoding="utf-8"?>
<sst xmlns="http://schemas.openxmlformats.org/spreadsheetml/2006/main" count="10476" uniqueCount="1719">
  <si>
    <t xml:space="preserve">Ministerio </t>
  </si>
  <si>
    <t>ener</t>
  </si>
  <si>
    <t>Organismo / Dependencia</t>
  </si>
  <si>
    <t>Jurisdicción</t>
  </si>
  <si>
    <t>Provincia</t>
  </si>
  <si>
    <t>id_sources</t>
  </si>
  <si>
    <t>Nombre</t>
  </si>
  <si>
    <t>Organismo</t>
  </si>
  <si>
    <t>Jurisdicciòn</t>
  </si>
  <si>
    <t>URL del Cátalogo</t>
  </si>
  <si>
    <t>URL del servicio CSW</t>
  </si>
  <si>
    <t>HABILITADO (CSW)</t>
  </si>
  <si>
    <t>CONTACTO</t>
  </si>
  <si>
    <t>MAIL</t>
  </si>
  <si>
    <t>TIPO</t>
  </si>
  <si>
    <t>OBSERVACIONES</t>
  </si>
  <si>
    <t>wms</t>
  </si>
  <si>
    <t>wfs</t>
  </si>
  <si>
    <t>web institucional</t>
  </si>
  <si>
    <t>actualizado</t>
  </si>
  <si>
    <t>***</t>
  </si>
  <si>
    <t>Normativa IDE</t>
  </si>
  <si>
    <t>Pag. Visualizadores</t>
  </si>
  <si>
    <t>visualizador</t>
  </si>
  <si>
    <t>Pag. Catalogos</t>
  </si>
  <si>
    <t>Harvest visor idera</t>
  </si>
  <si>
    <t>grupo visor idera</t>
  </si>
  <si>
    <t>problemas</t>
  </si>
  <si>
    <t>cantidad de capas wms</t>
  </si>
  <si>
    <t>Agroindustria</t>
  </si>
  <si>
    <t>cantidad de capas csw</t>
  </si>
  <si>
    <t>metadatos del geoservicio?</t>
  </si>
  <si>
    <t>estado wms</t>
  </si>
  <si>
    <t>estado wfs</t>
  </si>
  <si>
    <t>NO</t>
  </si>
  <si>
    <t>estado csw</t>
  </si>
  <si>
    <t>Organismos Nacionales</t>
  </si>
  <si>
    <t>errores geonetwork?</t>
  </si>
  <si>
    <t>IDE de jurisdicción nacional</t>
  </si>
  <si>
    <t>Organismos Provinciales</t>
  </si>
  <si>
    <t>Ministerio de Comunicaciones</t>
  </si>
  <si>
    <t>IDE de jurisdicción provincial</t>
  </si>
  <si>
    <t>Organismos Locales</t>
  </si>
  <si>
    <t>IDE de jurisdicción municipal</t>
  </si>
  <si>
    <t>Universidades</t>
  </si>
  <si>
    <t>IDE de empresas públicas</t>
  </si>
  <si>
    <t>ARSAT</t>
  </si>
  <si>
    <t>Nacional</t>
  </si>
  <si>
    <t>Organismos no Gubernamentales</t>
  </si>
  <si>
    <t>Visualizadores de mapas de jurisdicción nacional</t>
  </si>
  <si>
    <t>Privados</t>
  </si>
  <si>
    <t>Visualizadores de mapas de jurisdicción provincial</t>
  </si>
  <si>
    <t>Argentina</t>
  </si>
  <si>
    <t>arsat</t>
  </si>
  <si>
    <t>WMS EN LA LISTA DEL MAPA</t>
  </si>
  <si>
    <t>IDE ARSAT</t>
  </si>
  <si>
    <t>http://satelitesarsat.com.ar/</t>
  </si>
  <si>
    <t>SE COSECHA EN WMS (solo el servicio, no hay una entrada por capa) Y GEONETWORK PARA QUE APAREZCA EN LA LISTA DEL MAPA</t>
  </si>
  <si>
    <t>ENVIADO MAIL PARA CORREGIR ALGO (se aguarda respuesta)</t>
  </si>
  <si>
    <t>http://ide.arsat.com.ar/ide-arsat/</t>
  </si>
  <si>
    <t>Visualizadores de mapas de jurisdicción Municipal</t>
  </si>
  <si>
    <t>catalogos</t>
  </si>
  <si>
    <t>NO tiene</t>
  </si>
  <si>
    <t>no</t>
  </si>
  <si>
    <t>Ministerio de Ciencia, tecnología e Innovación Productiva</t>
  </si>
  <si>
    <t>CONAE</t>
  </si>
  <si>
    <t>conae</t>
  </si>
  <si>
    <t>Geoportal CONAE</t>
  </si>
  <si>
    <t xml:space="preserve">No funciona </t>
  </si>
  <si>
    <t>http://www.conae.gov.ar/</t>
  </si>
  <si>
    <t>geoservicios</t>
  </si>
  <si>
    <t>Nacionales</t>
  </si>
  <si>
    <t>Visualizadores de mapas en Empresas Públicas</t>
  </si>
  <si>
    <t xml:space="preserve">
Visualizadores de mapas en Empresas privadas</t>
  </si>
  <si>
    <t>datos del nodo</t>
  </si>
  <si>
    <t>Habilitado</t>
  </si>
  <si>
    <t>Sebastian ??</t>
  </si>
  <si>
    <t>revisar para agregar en la web de idera // ojo hay cambios</t>
  </si>
  <si>
    <t>geointa@cnia.inta.gov.ar</t>
  </si>
  <si>
    <t>Geonetwork</t>
  </si>
  <si>
    <t>http://geointa.inta.gov.ar/geoserver/wms</t>
  </si>
  <si>
    <t>SENASA</t>
  </si>
  <si>
    <t>Ariel Anthieni</t>
  </si>
  <si>
    <t>metadatos@conae.gov.ar</t>
  </si>
  <si>
    <t>19/12 se consulta por cambios en la cosecha y geoservicios</t>
  </si>
  <si>
    <t>http://geoportal.conae.gov.ar/geoexplorer/composer/</t>
  </si>
  <si>
    <t>http://geoservicios.conae.gov.ar/geoserver/GeoServiciosCONAE/wms?</t>
  </si>
  <si>
    <t xml:space="preserve">
Visualizadores de mapas en ONG</t>
  </si>
  <si>
    <t>CHEQUEADO O MODIFICADO (ACTUALIZADO)</t>
  </si>
  <si>
    <t>cartografia@senasa.gov.ar</t>
  </si>
  <si>
    <t>Geonode</t>
  </si>
  <si>
    <t>https://geonode.senasa.gov.ar/geoserver/ows?service=WMS&amp;version=1.3.0&amp;request=GetCapabilities</t>
  </si>
  <si>
    <t>Visualizadores de mapas de iniciativas colaborativas</t>
  </si>
  <si>
    <t>json</t>
  </si>
  <si>
    <t>https://metadatos.conae.gov.ar/</t>
  </si>
  <si>
    <t>Nora Lucioni</t>
  </si>
  <si>
    <t>nlucioni@siia.gob.ar</t>
  </si>
  <si>
    <t>http://ide.siia.gov.ar/geoserver/ows?service=wms&amp;version=1.3.0&amp;request=GetCapabilities</t>
  </si>
  <si>
    <t>https://metadatos.conae.gov.ar/geonetwork/srv/es/csw?</t>
  </si>
  <si>
    <t>Ambiente y Desarrollo Sustentable</t>
  </si>
  <si>
    <t>Deshabilitado</t>
  </si>
  <si>
    <t>---</t>
  </si>
  <si>
    <t>http://geo2.ambiente.gob.ar/geoserver/ows?service=wms&amp;version=1.3.0&amp;request=GetCapabilities</t>
  </si>
  <si>
    <t>Buenos Aires</t>
  </si>
  <si>
    <t>ARBA</t>
  </si>
  <si>
    <t>Provinciales y Locales</t>
  </si>
  <si>
    <t>deshabilitado wfs</t>
  </si>
  <si>
    <t>http://cartoservices.arba.gov.ar/geoserver/cartoservice/wms?service=WMS&amp;request=getcapabilities%20</t>
  </si>
  <si>
    <t>D.P. Ordenamiento Urbano y Territorial</t>
  </si>
  <si>
    <t>no hay acceso a geoserver</t>
  </si>
  <si>
    <t>http://sig.gobierno.gba.gov.ar:8080/geoserver/urbasig/wms%20</t>
  </si>
  <si>
    <t>revisar!!</t>
  </si>
  <si>
    <t>Dirección de Hidráulica (Ministerio de Infraestructura)</t>
  </si>
  <si>
    <t>no anda</t>
  </si>
  <si>
    <t>http://www.mosp.gba.gov.ar/wms_hidraulica/cgi-bin/wmsserv.exe</t>
  </si>
  <si>
    <t>Mapa escolar</t>
  </si>
  <si>
    <t>http://190.210.101.129/cgi-bin/mapaescolar</t>
  </si>
  <si>
    <t>conae_caearte</t>
  </si>
  <si>
    <t>CAEARTE</t>
  </si>
  <si>
    <t>Mario Alberto Lanfri</t>
  </si>
  <si>
    <t>lamfri@conae.gov.ar</t>
  </si>
  <si>
    <t>http://dengue.caearte.conae.gov.ar/geoexplorer/composer/</t>
  </si>
  <si>
    <t>http://dengue.caearte.conae.gov.ar/geoserver/HAPN/wms?</t>
  </si>
  <si>
    <t>Ministerio de Infraestructura y Servicios Públicos - Dirección de Geodesia</t>
  </si>
  <si>
    <t>http://dengue.caearte.conae.gov.ar/geoserver/wfs</t>
  </si>
  <si>
    <t>WMS</t>
  </si>
  <si>
    <t>Servicio de Mapas de Estratificación de Riesgo de Dengue</t>
  </si>
  <si>
    <t xml:space="preserve">http://servicios.idera.gob.ar/seguimientoIDE/view.php?id=2 </t>
  </si>
  <si>
    <t>conae_cenizas</t>
  </si>
  <si>
    <t>Ambiente - CONAE</t>
  </si>
  <si>
    <t>https://geoportal.conae.gov.ar/geoexplorer/externals/ext/aboutConae.htm</t>
  </si>
  <si>
    <t>http://ambiente.caearte.conae.gov.ar/geoserver/wms?</t>
  </si>
  <si>
    <t>Subsecr.a de Gobierno, Min. de Gobierno (URBASIG)</t>
  </si>
  <si>
    <t>Catamarca</t>
  </si>
  <si>
    <t>IDE Catamarca</t>
  </si>
  <si>
    <t>CENIZAS (NPP y MODIS)</t>
  </si>
  <si>
    <t>http://geoservicios.conae.gov.ar/geoserver/Cenizas/wms?</t>
  </si>
  <si>
    <t>conae_focos</t>
  </si>
  <si>
    <t>Focos de Calor (MODIS) - CONAE</t>
  </si>
  <si>
    <t>deshabilitado</t>
  </si>
  <si>
    <t>https://geoavisos.conae.gov.ar/</t>
  </si>
  <si>
    <t>http://www.atlas.catamarca.gov.ar:8080/cgibin/wms_acat?service=WMS&amp;version=1.1.1&amp;request=GetCapabilities     http://200.43.169.149/geoserver/ows?service=wms&amp;version=1.3.0&amp;request=GetCapabilities</t>
  </si>
  <si>
    <t>http://focosdecalor.conae.gov.ar/geoserver/FocosDeCalor/wms?</t>
  </si>
  <si>
    <t>Chaco</t>
  </si>
  <si>
    <t>ETISIG Chaco</t>
  </si>
  <si>
    <t>conae_landsat8</t>
  </si>
  <si>
    <t>Landsat8 - CONAE</t>
  </si>
  <si>
    <t>Fabián ??</t>
  </si>
  <si>
    <t>http://idechaco.gob.ar/geoserver/IDEChaco/wms?service=wms&amp;version=1.1.1&amp;request=GetCapabilities</t>
  </si>
  <si>
    <t>http://geoservicios.conae.gov.ar/geoserver/Landsat8/wms?</t>
  </si>
  <si>
    <t>Chubut</t>
  </si>
  <si>
    <t>Dirección General de Catastro e Información Territorial</t>
  </si>
  <si>
    <t>conae_modis</t>
  </si>
  <si>
    <t>SMN: Productos MODIS Valor Agregado</t>
  </si>
  <si>
    <t>http://geoservicios.conae.gov.ar/geoserver/SMN/wms?</t>
  </si>
  <si>
    <t>Nodo Estadísticas y Censos – IDE Chubut</t>
  </si>
  <si>
    <t>Ministerio de Defensa</t>
  </si>
  <si>
    <t>Defensa</t>
  </si>
  <si>
    <t>mindef</t>
  </si>
  <si>
    <t>IDEMinDef</t>
  </si>
  <si>
    <t>http://www.mindef.gov.ar/</t>
  </si>
  <si>
    <t>http://idedgeyc.chubut.gov.ar/geoserver/ows?service=wms&amp;version=1.3.0&amp;request=GetCapabilities</t>
  </si>
  <si>
    <t>http://www.idera.gob.ar/images/stories/downloads/documentos/normativa/IDE_Ministerio_de_Defensa_Resolucion_447_2013.pdf</t>
  </si>
  <si>
    <t>http://idemindef.ign.gob.ar/</t>
  </si>
  <si>
    <t>http://idemindef.ign.gob.ar/geoserver/wms?</t>
  </si>
  <si>
    <t>http://idemindef.ign.gob.ar/geoserver/wfs?</t>
  </si>
  <si>
    <t>http://idemindef.ign.gob.ar/search/form/</t>
  </si>
  <si>
    <t>http://idemindef.ign.gob.ar/catalogue/csw?</t>
  </si>
  <si>
    <t>CSW</t>
  </si>
  <si>
    <t>IDE_MinDef</t>
  </si>
  <si>
    <t>ver</t>
  </si>
  <si>
    <t>My GeoServer WMS</t>
  </si>
  <si>
    <t>tiene varios</t>
  </si>
  <si>
    <t>Consejo Federal del Catastro</t>
  </si>
  <si>
    <t>COSECHA POR WMS</t>
  </si>
  <si>
    <t>Formosa</t>
  </si>
  <si>
    <t>Ministerio de Educación y Deportes</t>
  </si>
  <si>
    <t>Educación</t>
  </si>
  <si>
    <t>Leandro Masello ??</t>
  </si>
  <si>
    <t>http://idemindef.ign.gob.ar/geoserver/ows?service=wms&amp;version=1.3.0&amp;request=GetCapabilities</t>
  </si>
  <si>
    <t>Daniel Sticotti</t>
  </si>
  <si>
    <t>En desarrollo</t>
  </si>
  <si>
    <t>Horacio Castellaro</t>
  </si>
  <si>
    <t>?</t>
  </si>
  <si>
    <t>http://wms.ign.gob.ar/geoserver/ows?service=wms&amp;version=1.3.0&amp;request=GetCapabilities</t>
  </si>
  <si>
    <t>Mapa_Educativo</t>
  </si>
  <si>
    <t>Economía</t>
  </si>
  <si>
    <t>Servicio de Mapas del Programa Nacional Mapa Educativo</t>
  </si>
  <si>
    <t>Ministerio de Ambiente y Desarrollo Sustentable</t>
  </si>
  <si>
    <t>IANIGLA</t>
  </si>
  <si>
    <t>glaciares</t>
  </si>
  <si>
    <t>http://geoservicios.indec.gov.ar/geonetwork</t>
  </si>
  <si>
    <t>En construcción</t>
  </si>
  <si>
    <t>Retamozo Manuel</t>
  </si>
  <si>
    <t>mreta@indec.mecon.gov.ar</t>
  </si>
  <si>
    <t>no anda nada!!!!</t>
  </si>
  <si>
    <t>Inventario Nacional de Glaciares</t>
  </si>
  <si>
    <t>http://www.opex.sig.indec.gov.ar/cgi-bin/mapserv?map=/home/wms/codgeo_2010.map&amp;REQUEST=GetCapabilities&amp;SERVICE=WMS&amp;VERSION=1.1.1</t>
  </si>
  <si>
    <t>http://www.glaciaresargentinos.gob.ar/</t>
  </si>
  <si>
    <t>http://www.mapaeducativo.edu.ar/geoserver/ogc/ows?service=wms&amp;version=1.3.0&amp;request=GetCapabilities</t>
  </si>
  <si>
    <t>UNCUYO Gobierno de Mendoza</t>
  </si>
  <si>
    <t>Dirección de Estadística, Censo y Documentación</t>
  </si>
  <si>
    <t>http://www.glaciaresargentinos.gob.ar:8080/geoserver/wms?</t>
  </si>
  <si>
    <t>http://www.glaciaresargentinos.gob.ar:8080/geoserver/ows?</t>
  </si>
  <si>
    <t>Ministerio de Hacienda y Finanzas Públicas</t>
  </si>
  <si>
    <t>INDEC</t>
  </si>
  <si>
    <t>indec</t>
  </si>
  <si>
    <t>Geoservicios INDEC</t>
  </si>
  <si>
    <t>http://www.indec.gob.ar/</t>
  </si>
  <si>
    <t>Manuel Retamozo</t>
  </si>
  <si>
    <t>idef@formosa.gob.ar</t>
  </si>
  <si>
    <t>http://www.indec.gob.ar/nivel2_default.asp?seccion=T&amp;id_tema=1</t>
  </si>
  <si>
    <t>NO TIENEN HABILITADO WFS</t>
  </si>
  <si>
    <t>http://geoservicios.indec.gov.ar/geoserver/wms?</t>
  </si>
  <si>
    <t>http://idef.formosa.gob.ar/servicios/dec/wms</t>
  </si>
  <si>
    <t>http://geoservicios.indec.gov.ar/geoserver/ows?</t>
  </si>
  <si>
    <t>geoservicios.indec.gov.ar/geonetwork</t>
  </si>
  <si>
    <t>GEONETWORK</t>
  </si>
  <si>
    <t>Dirección General del Catastro Territorial</t>
  </si>
  <si>
    <t>Geoserver Web Map Service INDEC</t>
  </si>
  <si>
    <t>Cristian R. Zamar</t>
  </si>
  <si>
    <t>czamar@formosa.gob.ar</t>
  </si>
  <si>
    <t>http://sit.formosa.gob.ar/WMSServer</t>
  </si>
  <si>
    <t>Dirección Provincial de Vialidad</t>
  </si>
  <si>
    <t>habilitado</t>
  </si>
  <si>
    <t>Ing. Nelson Guerra</t>
  </si>
  <si>
    <t>nguerra@formosa.gob.ar</t>
  </si>
  <si>
    <t>Instituto Geografico Nacional</t>
  </si>
  <si>
    <t>http://idef.formosa.gob.ar/dpv/servicios/dpv/wms</t>
  </si>
  <si>
    <t>ign</t>
  </si>
  <si>
    <t>Mariana Chagra</t>
  </si>
  <si>
    <t>mchagra@formosa.gov.ar</t>
  </si>
  <si>
    <t>http://idef.formosa.gob.ar/servicios/wms</t>
  </si>
  <si>
    <t>Ministerio de Cultura y Educación</t>
  </si>
  <si>
    <t>http://www.ign.gob.ar/</t>
  </si>
  <si>
    <t>hcastellaro@ign.gob.ar</t>
  </si>
  <si>
    <t>Yandyra S. Chagra</t>
  </si>
  <si>
    <t>ychagra@formosa.gob.ar</t>
  </si>
  <si>
    <t>http://idef.formosa.gob.ar/mce/servicios/MCE/wms</t>
  </si>
  <si>
    <t>Ministerio de Producción y Ambiente</t>
  </si>
  <si>
    <t>https://ide.ign.gob.ar/portal/home/</t>
  </si>
  <si>
    <t>http://wms.ign.gob.ar/geoserver/wms?</t>
  </si>
  <si>
    <t>IGN</t>
  </si>
  <si>
    <t>Instituto Geográfico Nacional de la República Argentina</t>
  </si>
  <si>
    <t>La IDE tiene pero no los nodos?</t>
  </si>
  <si>
    <t>Ministerio de Agroindustria</t>
  </si>
  <si>
    <t>INTA</t>
  </si>
  <si>
    <t>http://idef.formosa.gob.ar/servicios/mpa/wms?version=1.1.1&amp;request=GetCapabilities</t>
  </si>
  <si>
    <t>inta</t>
  </si>
  <si>
    <t>GeoINTA - Instituto Nacional de Tecnología Agropecuaria</t>
  </si>
  <si>
    <t>http://www.idera.gob.ar/portal/node/49</t>
  </si>
  <si>
    <t>http://geointa.inta.gov.ar/</t>
  </si>
  <si>
    <t>Unidad Provincial Coordinadora del Agua</t>
  </si>
  <si>
    <t>Santiago Banchero</t>
  </si>
  <si>
    <t>banchero.santiago@inta.gob.ar</t>
  </si>
  <si>
    <t>http://visor.geointa.inta.gob.ar</t>
  </si>
  <si>
    <t>http://geointa.inta.gov.ar/geoserver/wms?</t>
  </si>
  <si>
    <t>http://geointa.inta.gov.ar/geoserver/wfs</t>
  </si>
  <si>
    <t>http://geointa.inta.gov.ar/CatalogoGeoINTA</t>
  </si>
  <si>
    <t>http://idef.formosa.gob.ar/servicios/upca/wms</t>
  </si>
  <si>
    <t>Interior, Obras Públicas y Vivienda</t>
  </si>
  <si>
    <t>Subsecretaría de Planificación Territorial de la Inversión Pública</t>
  </si>
  <si>
    <t>http://sig.planificacion.gob.ar/layers/public_wxs/</t>
  </si>
  <si>
    <t>Jujuy</t>
  </si>
  <si>
    <t>IDE Jujuy</t>
  </si>
  <si>
    <t>http://geointa.inta.gov.ar/geonetwork/srv/es/csw</t>
  </si>
  <si>
    <t>Cátalogo</t>
  </si>
  <si>
    <t>La Pampa</t>
  </si>
  <si>
    <t>Nodo EEA Anguil (GeoINTA)</t>
  </si>
  <si>
    <t>http://geointa.inta.gov.ar/geoserverLP/wms</t>
  </si>
  <si>
    <t>lo estan arreglando</t>
  </si>
  <si>
    <t>HABILITADO</t>
  </si>
  <si>
    <t>Mendoza</t>
  </si>
  <si>
    <t>Secretaría de Ambiente y Desarrollo Sustentable (SIAT)</t>
  </si>
  <si>
    <t>GeoINTA WMS</t>
  </si>
  <si>
    <t>Mapa Educativo, IGN, INDEC</t>
  </si>
  <si>
    <t>bahra</t>
  </si>
  <si>
    <t>BAHRA</t>
  </si>
  <si>
    <t>http://www.bahra.gob.ar/</t>
  </si>
  <si>
    <t>Gonzalo Pérez</t>
  </si>
  <si>
    <t>ambito</t>
  </si>
  <si>
    <t>SIG de la Secretaría de Energía</t>
  </si>
  <si>
    <t>http://www.siat.mendoza.gov.ar/geoserver/wms?service=wms&amp;version=1.3.0&amp;request=GetCapabilities</t>
  </si>
  <si>
    <t>Sistema de Información Catastral y Registral</t>
  </si>
  <si>
    <t>gperez@ign.gob.ar</t>
  </si>
  <si>
    <t>Servicio de Mapas de la Base de Asentamientos Humanos de la República Argentina</t>
  </si>
  <si>
    <t>agroind</t>
  </si>
  <si>
    <t>IDE Agroindustria</t>
  </si>
  <si>
    <t>https://datos.magyp.gob.ar/</t>
  </si>
  <si>
    <t>Misiones</t>
  </si>
  <si>
    <t>IDE Misiones</t>
  </si>
  <si>
    <t>26/10: se actualizaron visualizador y wms wfs en pag de idera y wms y geonetwork en catalogo // 13/10: se le envía mail para que completen el formulario de datos actualizados para estar seguros. Se aguarda respuesta para actualizar la página. // tienen nueva pagina de datos abiertos</t>
  </si>
  <si>
    <t>http://ide.agroindustria.gob.ar/visor/</t>
  </si>
  <si>
    <t>no tiene</t>
  </si>
  <si>
    <t>idemisiones@gmail.com</t>
  </si>
  <si>
    <t>PHP</t>
  </si>
  <si>
    <t>http://ide.agroindustria.gob.ar/geoserver/agroindustria/ows?service=wms&amp;version=1.1.1&amp;request=GetCapabilities</t>
  </si>
  <si>
    <t>Moreno</t>
  </si>
  <si>
    <t>Ide Moreno</t>
  </si>
  <si>
    <t>Municipio</t>
  </si>
  <si>
    <t>http://ide.agroindustria.gob.ar/geoserver/agroindustria/ows?service=wfs&amp;version=1.1.0&amp;request=GetCapabilities</t>
  </si>
  <si>
    <t>MUNICIPIO</t>
  </si>
  <si>
    <t>SI</t>
  </si>
  <si>
    <t>http://ide.agroindustria.gob.ar/geonetwork/</t>
  </si>
  <si>
    <t>http://ide.agroindustria.gob.ar/geonetwork/srv/spa/catalogue/csw?</t>
  </si>
  <si>
    <t>Neuquén</t>
  </si>
  <si>
    <t>Dirección Provincial de Catastro e Información Territorial</t>
  </si>
  <si>
    <t>Programa Nacional Mapa Educativo</t>
  </si>
  <si>
    <t>http://www.mapaeducativo.edu.ar/geonetwork</t>
  </si>
  <si>
    <t>http://www.mapaeducativo.edu.ar/geonetwork/srv/en/csw?request=GetCapabilities&amp;service=CSW</t>
  </si>
  <si>
    <t>Instituto Nacional de Tecnología Agropecuaria</t>
  </si>
  <si>
    <t>http://geodesia.neuquen.gov.ar:8080/geoserver/ows?service=wms&amp;version=1.3.0&amp;request=GetCapabilities</t>
  </si>
  <si>
    <t>SIIA</t>
  </si>
  <si>
    <t>Ministerio de Agroindustria - GeoServer WMS</t>
  </si>
  <si>
    <t>metadato para borrar</t>
  </si>
  <si>
    <t>Subsecretaria de Minería e Hidrocarburos (wms hidrocarburos)</t>
  </si>
  <si>
    <t>ETISIG CHACO</t>
  </si>
  <si>
    <t>senasa</t>
  </si>
  <si>
    <t>http://www.senasa.gov.ar/</t>
  </si>
  <si>
    <t>Juan Bidart</t>
  </si>
  <si>
    <t>http://www.energianeuquen.gov.ar:38080/geoserver/hidrocarburos/wms?service=WMS&amp;request=GetCapabilities</t>
  </si>
  <si>
    <t xml:space="preserve">jbidart@senasa.gov.ar </t>
  </si>
  <si>
    <t>Javier	Orzuza	jorzuza@senasa.gov.ar</t>
  </si>
  <si>
    <t>NO ABRE</t>
  </si>
  <si>
    <t>IDE FORMOSA</t>
  </si>
  <si>
    <t>http://idef.formosa.gob.ar/metadatos/srv/es/main.home</t>
  </si>
  <si>
    <t>https://geonode.senasa.gov.ar/</t>
  </si>
  <si>
    <t>http://idef.formosa.gob.ar/metadatos/srv/en/csw?request=GetCapabilities&amp;service=CSW</t>
  </si>
  <si>
    <t>https://geonode.senasa.gov.ar/geoserver/wms?</t>
  </si>
  <si>
    <t>ETISIG CATAMARCA</t>
  </si>
  <si>
    <t>Subsecretaria de Minería e Hidrocarburos (wms minería)</t>
  </si>
  <si>
    <t>SIT SANTA CRUZ</t>
  </si>
  <si>
    <t>https://geonode.senasa.gov.ar/search/form/</t>
  </si>
  <si>
    <t>https://geonode.senasa.gov.ar/catalogue/csw</t>
  </si>
  <si>
    <t>http://www.energianeuquen.gov.ar:38080/geoserver/mineria/wms?service=WMS&amp;request=GetCapabilities</t>
  </si>
  <si>
    <t>IDESF SANTA FE</t>
  </si>
  <si>
    <t>http://www.idesf.santafe.gov.ar/geonetwork/srv/es/main.home</t>
  </si>
  <si>
    <t>IDET TUCUMAN</t>
  </si>
  <si>
    <t>http://idet.tucuman.gob.ar/geonetwork/srv/es/main.home</t>
  </si>
  <si>
    <t>SENASA DNPV WMS</t>
  </si>
  <si>
    <t>http://idet.tucuman.gob.ar/geonetwork/srv/en/csw?request=GetCapabilities&amp;service=CSW</t>
  </si>
  <si>
    <t>Subsecretaria de Planificación y Acción para el Desarrollo (COPADE)</t>
  </si>
  <si>
    <t xml:space="preserve">SIIA </t>
  </si>
  <si>
    <t>ambiente</t>
  </si>
  <si>
    <t>IDE Ambiental</t>
  </si>
  <si>
    <t>http://mapas.ambiente.gob.ar/</t>
  </si>
  <si>
    <t>Marcelo Quatraro</t>
  </si>
  <si>
    <t>mquatraro@ambiente.gob.ar</t>
  </si>
  <si>
    <t>Requiere Login (està vacìo)</t>
  </si>
  <si>
    <t>http://copadesvr02.copade.neuquen.gov.ar/geoserver/wms?request=getCapabilities</t>
  </si>
  <si>
    <t>http://www.idera.gob.ar/images/stories/downloads/documentos/normativa/IDE_Ambiental_Resolucion_67_2015.pdf</t>
  </si>
  <si>
    <t>http://geo2.ambiente.gob.ar/geoserver/wms?</t>
  </si>
  <si>
    <t>Pergamino</t>
  </si>
  <si>
    <t>IDE pergamino</t>
  </si>
  <si>
    <t>Ambiente</t>
  </si>
  <si>
    <t>IDEAmbiental - SAyDS</t>
  </si>
  <si>
    <t>Presidencia de la Nación</t>
  </si>
  <si>
    <t>SEDRONAR</t>
  </si>
  <si>
    <t>sedronar</t>
  </si>
  <si>
    <t>Dirección de Geo-Referenciamiento y Estadística</t>
  </si>
  <si>
    <t>https://www.argentina.gob.ar/sedronar</t>
  </si>
  <si>
    <t>Planificación</t>
  </si>
  <si>
    <t>Mariano Fagalde</t>
  </si>
  <si>
    <t>MFagalde@sedronar.gov.ar</t>
  </si>
  <si>
    <t>http://mapainteractivo.sedronar.gov.ar/</t>
  </si>
  <si>
    <t>http://mapa.sedronar.gov.ar/geoserver/wms?</t>
  </si>
  <si>
    <t>http://mapa.sedronar.gov.ar/geoserver/wfs?</t>
  </si>
  <si>
    <t>mmoroni@minplan.gob.ar</t>
  </si>
  <si>
    <t>no configurado</t>
  </si>
  <si>
    <t>http://sig.se.gob.ar/cgi-bin/mapserv6?map=/var/www/html/visor/geofiles/map/mapase.map&amp;SERVICE=WMS&amp;VERSION=1.1.1&amp;REQUEST=GetCapabilities</t>
  </si>
  <si>
    <t>http://mapa.sedronar.gov.ar/catalogue/csw?</t>
  </si>
  <si>
    <t>Río Negro</t>
  </si>
  <si>
    <t>IDE Río Negro</t>
  </si>
  <si>
    <t>Catalogo SEDRONAR</t>
  </si>
  <si>
    <t>Ministerio de Interior, Obras Públicas y Vivienda</t>
  </si>
  <si>
    <t>plan_terri</t>
  </si>
  <si>
    <t>Habilitado pero sin capas en Geoserver</t>
  </si>
  <si>
    <t>Planificación  Territorial</t>
  </si>
  <si>
    <t>http://www.planificacion.gob.ar/</t>
  </si>
  <si>
    <t>el WFS anda pero el WMS no</t>
  </si>
  <si>
    <t>Daniela Grifoni</t>
  </si>
  <si>
    <t>http://ide.extranet.rionegro.gov.ar/geoserver/ows?service=wms&amp;version=1.3.0&amp;request=GetCapabilities</t>
  </si>
  <si>
    <t>dgrifoni@mininterior.gob.ar</t>
  </si>
  <si>
    <t>http://www.idera.gob.ar/images/stories/downloads/documentos/normativa/PIP_Ministerio_de_Planificacion_Resolucion_1278_2014.pdf</t>
  </si>
  <si>
    <t>http://sig.planificacion.gob.ar/maps/visor/</t>
  </si>
  <si>
    <t>Planificacion</t>
  </si>
  <si>
    <t>-</t>
  </si>
  <si>
    <t>Ministerio de Energía y Minería</t>
  </si>
  <si>
    <t>Nodo EEA Bariloche</t>
  </si>
  <si>
    <t>Tecnología de la Información, Ministerio de Energía y Minería</t>
  </si>
  <si>
    <t>energia</t>
  </si>
  <si>
    <t>Información Geográfica - Energía</t>
  </si>
  <si>
    <t>http://sig.se.gob.ar/</t>
  </si>
  <si>
    <t>Martín Moroni</t>
  </si>
  <si>
    <t>http://sipan.inta.gov.ar/geoserver/wms</t>
  </si>
  <si>
    <t>Rosario</t>
  </si>
  <si>
    <t>Municipalidad de Rosario</t>
  </si>
  <si>
    <t>https://www.santafe.gov.ar/idesf/catalogo/srv/spa/csw?service=CSW&amp;request=GetCapabilities&amp;acceptVersions=2.0.2</t>
  </si>
  <si>
    <t>http://datos.minem.gob.ar/</t>
  </si>
  <si>
    <t>Fabián Amicone</t>
  </si>
  <si>
    <t>famicone@santafe.gov.ar</t>
  </si>
  <si>
    <t>no habilitado / MUNICIPIO</t>
  </si>
  <si>
    <t>http://www.rosario.gov.ar/wms/planobase</t>
  </si>
  <si>
    <t>http://sig.se.gob.ar/visor/visorsig.php</t>
  </si>
  <si>
    <t>http://sig.se.gob.ar/wmsenergia?</t>
  </si>
  <si>
    <t>Salta</t>
  </si>
  <si>
    <t>Nodo EEA Salta </t>
  </si>
  <si>
    <t>WFS existe pero tiene contraseña</t>
  </si>
  <si>
    <t>http://geosalta.inta.gov.ar/geoserver/wms</t>
  </si>
  <si>
    <t>San Juan</t>
  </si>
  <si>
    <t>Dirección de geodesia y Catastro</t>
  </si>
  <si>
    <t>San Luis</t>
  </si>
  <si>
    <t>San miguel de tucuman</t>
  </si>
  <si>
    <t>Municipalidad de San Miguel de Tucumán</t>
  </si>
  <si>
    <t>Energia</t>
  </si>
  <si>
    <t>Mapa de Secretaría de Energía</t>
  </si>
  <si>
    <t>deshabilitado / MUNICIPIO</t>
  </si>
  <si>
    <t>http://sigcap.no-ip.org:8082/geoserver/wms?request=GetCapabilities</t>
  </si>
  <si>
    <t>Ministerio de Modernización</t>
  </si>
  <si>
    <t>Datos Argentina - Portal de datos abiertos del Gobierno de la República Argentina</t>
  </si>
  <si>
    <t>https://github.com/datosgobar</t>
  </si>
  <si>
    <t>gobiernoabierto@modernizacion.gob.ar</t>
  </si>
  <si>
    <t>http://datos.gob.ar/</t>
  </si>
  <si>
    <t>Santa Cruz</t>
  </si>
  <si>
    <t>Sistema de Información Territorial de Santa Cruz (SITSantaCruz)</t>
  </si>
  <si>
    <t>Corte Suprema de Justicia de la Nación Argentina</t>
  </si>
  <si>
    <t>Gobierno Abierto Judicial</t>
  </si>
  <si>
    <t>Datos abiertos de la Corte Suprema de Justicia de la Nación</t>
  </si>
  <si>
    <t>http://csjn.gov.ar/</t>
  </si>
  <si>
    <t>https://www.facebook.com/cijudicial</t>
  </si>
  <si>
    <t>http://datos.csjn.gov.ar/</t>
  </si>
  <si>
    <t>Municipalidad de Malvinas Argentinas</t>
  </si>
  <si>
    <t>sitsantacruz@gmail.com</t>
  </si>
  <si>
    <t>http://www.sitsantacruz.com.ar/geoserver/ows?service=wms&amp;version=1.1.1&amp;request=GetCapabilities</t>
  </si>
  <si>
    <t>Dirección de Geomática</t>
  </si>
  <si>
    <t>Santa Fe</t>
  </si>
  <si>
    <t>Local</t>
  </si>
  <si>
    <t>IDESF, Infraestructura de Datos Espaciales de Santa Fe</t>
  </si>
  <si>
    <t>malvinas</t>
  </si>
  <si>
    <t>Malvinas Argentinas</t>
  </si>
  <si>
    <t>http://www.malvinasargentinas.gov.ar/</t>
  </si>
  <si>
    <t>Andrés Juarez</t>
  </si>
  <si>
    <t>albertoandres.juarez@gmail.com</t>
  </si>
  <si>
    <t>https://aswe.santafe.gov.ar/idesf/wms</t>
  </si>
  <si>
    <t>http://mapas.malvinasargentinas.gov.ar/visor/map_default.phtml</t>
  </si>
  <si>
    <t>Nodo EEA Rafaela</t>
  </si>
  <si>
    <t>http://geointa.inta.gov.ar/geoserversf/wms</t>
  </si>
  <si>
    <t>Tucuman</t>
  </si>
  <si>
    <t>Lanús (Buenos Aires)</t>
  </si>
  <si>
    <t>Dirección de Estadística de la Provincia</t>
  </si>
  <si>
    <t>NO ANDA. QUITAR?</t>
  </si>
  <si>
    <t>http://190.220.147.114:8027/geosiuc/</t>
  </si>
  <si>
    <t>Dirección de Vialidad</t>
  </si>
  <si>
    <t>Municipalidad de Pergamino</t>
  </si>
  <si>
    <t>Dirección de Sistemas de Informacion Georreferecniada</t>
  </si>
  <si>
    <t>pergamino</t>
  </si>
  <si>
    <t>http://idet.tucuman.gob.ar/geonetwork/srv/es/csw?service=CSW&amp;request=GetCapabilities</t>
  </si>
  <si>
    <t>IDE Pergamino</t>
  </si>
  <si>
    <t>http://www.pergamino.gob.ar/</t>
  </si>
  <si>
    <t>Federico Gazaba</t>
  </si>
  <si>
    <t>federico.gazaba@pergamino.gob.ar</t>
  </si>
  <si>
    <t>http://ide.pergamino.gob.ar/</t>
  </si>
  <si>
    <t>Estudio de Diagnóstico del Ärea Metropolitana de Tucumán (EDAMET)</t>
  </si>
  <si>
    <t>http://ide.pergamino.gob.ar:8080/geoserver/wms?</t>
  </si>
  <si>
    <t>http://ide.pergamino.gob.ar:8080/geonetwork/</t>
  </si>
  <si>
    <t>http://ide.pergamino.gob.ar:8080/geonetwork/srv/es/csw?</t>
  </si>
  <si>
    <t>Fundación ProYungas</t>
  </si>
  <si>
    <t>IDE_Pergamino</t>
  </si>
  <si>
    <t>Universidad de la Plata?</t>
  </si>
  <si>
    <t>CeSPI</t>
  </si>
  <si>
    <t>laplata</t>
  </si>
  <si>
    <t>Municipalidad de La Plata</t>
  </si>
  <si>
    <t>Instituto provincial de Vivienda y desarrollo Urbano</t>
  </si>
  <si>
    <t>http://www.laplata.gov.ar/</t>
  </si>
  <si>
    <t>http://sms.laplata.gov.ar/cenit/mapa.aspx</t>
  </si>
  <si>
    <t>Muncipalidad de Moreno</t>
  </si>
  <si>
    <t>Dirección General de Desarrollo Tecnológico</t>
  </si>
  <si>
    <t>moreno</t>
  </si>
  <si>
    <t>Ministerio de Desarrollo Social</t>
  </si>
  <si>
    <t>http://www.moreno.gob.ar/</t>
  </si>
  <si>
    <t>Daniel Rivas</t>
  </si>
  <si>
    <t>danielpablorivas@gmail.com</t>
  </si>
  <si>
    <t>Visualizadores de mapas de jurisdicción municipal</t>
  </si>
  <si>
    <t>http://mapas.moreno.gob.ar/</t>
  </si>
  <si>
    <t>http://mapas.moreno.gob.ar/cgi-bin/mapserv?map=ide</t>
  </si>
  <si>
    <t>http://mapas.moreno.gob.ar/cgi-bin/mapserv?map=ide_wfs</t>
  </si>
  <si>
    <t>http://csw.moreno.gob.ar:8080/geonetwork</t>
  </si>
  <si>
    <t>IDE_Moreno</t>
  </si>
  <si>
    <t>WMS IDE Moreno Municipio</t>
  </si>
  <si>
    <t>PROBLEMAS CON EL EXTENT DE LAS CAPAS, EN QGIS NO CARGA</t>
  </si>
  <si>
    <t>Tucumán</t>
  </si>
  <si>
    <t>Dirección General de Catastro</t>
  </si>
  <si>
    <t>Municipalidad de General Pueyrredon</t>
  </si>
  <si>
    <t>mardel</t>
  </si>
  <si>
    <t>Mapa Digital - MGP</t>
  </si>
  <si>
    <t>http://www.mardelplata.gob.ar/</t>
  </si>
  <si>
    <t>http://gis.mardelplata.gob.ar/app_mapa_interactivo/planodigital.php</t>
  </si>
  <si>
    <t>http://200.45.224.101:8080/geoserver/dgc/wms?service=wms&amp;request=GetCapabilities</t>
  </si>
  <si>
    <t>Gobierno de la Provincia de Bahía Blanca</t>
  </si>
  <si>
    <t>Secretaría de Modernización y Gobierno Abierto</t>
  </si>
  <si>
    <t>bahia</t>
  </si>
  <si>
    <t>Gobierno Abierto Bahía Blanca - Mapas</t>
  </si>
  <si>
    <t>GeoSPlan - Nodo IDE Secretaría de Gestión Pública y Planeamiento - Tucumán</t>
  </si>
  <si>
    <t>http://gabierto.bahiablanca.gob.ar/</t>
  </si>
  <si>
    <t>mapas de google, varios</t>
  </si>
  <si>
    <t>http://gabierto.bahiablanca.gov.ar/mapa-interactivo/</t>
  </si>
  <si>
    <t>María del Huerto Mancilla</t>
  </si>
  <si>
    <t>mmancilla@rig.tucuman.gov.ar</t>
  </si>
  <si>
    <t>Provincial</t>
  </si>
  <si>
    <t>arba</t>
  </si>
  <si>
    <t>CARTO ARBA</t>
  </si>
  <si>
    <t>IDET – Gobierno de Tucumán</t>
  </si>
  <si>
    <t>http://www.arba.gov.ar/</t>
  </si>
  <si>
    <t>Juan Arrigoni</t>
  </si>
  <si>
    <t>jarrigoni@arba.gov.ar</t>
  </si>
  <si>
    <t>www.carto.arba.gov.ar</t>
  </si>
  <si>
    <t>http://cartoservices.arba.gov.ar/geoserver/cartoservice/wms?</t>
  </si>
  <si>
    <t>Servicio WMS ARBA</t>
  </si>
  <si>
    <t>urbasig</t>
  </si>
  <si>
    <t>URBASIG</t>
  </si>
  <si>
    <t>http://www.gob.gba.gov.ar/portal/subsecretarias/asuntos/urbasig.php</t>
  </si>
  <si>
    <t>GeoServer Web Map Service</t>
  </si>
  <si>
    <t>Imágenes Procesadas por el Ministerio de Desarrollo Productivo</t>
  </si>
  <si>
    <t>Ministerio de Infraestructura y Servicios Públicos</t>
  </si>
  <si>
    <t>Departamento de Cartografía de la Dirección de Geodesia e Imágenes Satelitales</t>
  </si>
  <si>
    <t>geobasig</t>
  </si>
  <si>
    <t>GEOBASIG</t>
  </si>
  <si>
    <t>http://www.mosp.gba.gov.ar/sitios/geodesia/</t>
  </si>
  <si>
    <t>Mauro Zayfert</t>
  </si>
  <si>
    <t>maurozayfert@gmail.com</t>
  </si>
  <si>
    <t>rides@producciontucuman.gov.ar</t>
  </si>
  <si>
    <t>http://abierto.geobasig.com.ar/</t>
  </si>
  <si>
    <t>uno solo para rides</t>
  </si>
  <si>
    <t>http://geobasig.com.ar/geoserver29/Geodesia/wms?</t>
  </si>
  <si>
    <t>http://geobasig.com.ar/geoserver29/Geodesia/wfs?</t>
  </si>
  <si>
    <t>http://rides.producciontucuman.gov.ar/ArcGIS/services/ImagenesMDP/mapserver/WMSServer?service=WMS&amp;request=GetCapabilities</t>
  </si>
  <si>
    <t>Ministerio de Educación de la Provincia de Tucumán</t>
  </si>
  <si>
    <t>http://www.educaciontuc.gov.ar/sistema/sistemas/tilecache/wms.cgi</t>
  </si>
  <si>
    <t>Proyecto Sistema de Riego Río Choromoro</t>
  </si>
  <si>
    <t>Direccion Provincial de Obra Hidraulica</t>
  </si>
  <si>
    <t>hidraulica</t>
  </si>
  <si>
    <t>SIG Hidráulica</t>
  </si>
  <si>
    <t>http://www.mosp.gba.gov.ar/</t>
  </si>
  <si>
    <t>Juan Alarcon</t>
  </si>
  <si>
    <t>juanmauroalarcon@gmail.com</t>
  </si>
  <si>
    <t>11/11 modificaron la url del wms y le pusieron nombre. 31/10 el contacto es Mauro modificaron el nombre del servicio pero aparece mal la url se les escribe para ver como solucionarlo, dado que el metadato está tomando esa url. indican que hay que dar de baja http://www.mosp.gba.gov.ar/sig_hidraulica/website/dipac/viewer.htm. y que agreguemos GEOBASIG. se les indica que se realizará los cambios, se agurada a ver si es que modifican la url publica//28/10 responden al formulario con un nuevo wms //26/10 se manda mail para que complete el formulario e informe el wms  /// hay nuevos links y contacto, pero el wms tiene un error</t>
  </si>
  <si>
    <t>http://rides.producciontucuman.gov.ar/ArcGIS/services/Choromoro/MapServer/WMSServer?service=WMS&amp;request=GetCapabilities</t>
  </si>
  <si>
    <t>Red de Información para el Desarrollo Productivo de la Provincia de Tucumán (RIDES)</t>
  </si>
  <si>
    <t>http://www.mosp.gba.gov.ar/sig_hidraulica/ms/publico/</t>
  </si>
  <si>
    <t>http://rides.producciontucuman.gov.ar/ArcGIS/services/Informacion_Productiva/mapserver/WMSServer?service=WMS&amp;request=GetCapabilities</t>
  </si>
  <si>
    <t>http://www.mosp.gba.gov.ar/sig_hidraulica/ms/publico/wms.xml</t>
  </si>
  <si>
    <t>Sistema de Riego de Lules</t>
  </si>
  <si>
    <t>IDERA (cambiar)</t>
  </si>
  <si>
    <t>http://rides.producciontucuman.gov.ar/ArcGIS/services/Lules/MapServer/WMSServer?service=WMS&amp;request=GetCapabilities</t>
  </si>
  <si>
    <t>Ministerio de Educación</t>
  </si>
  <si>
    <t>Dirección Provincial de Planeamiento / Dirección de Información y Estadística</t>
  </si>
  <si>
    <t>escolar</t>
  </si>
  <si>
    <t>Sistema de Riego de Tafí del Valle</t>
  </si>
  <si>
    <t>http://servicios2.abc.gov.ar/escuelas/mapaescolar/default.cfm</t>
  </si>
  <si>
    <t>Silvina Fernández</t>
  </si>
  <si>
    <t>http://rides.producciontucuman.gov.ar/ArcGIS/services/TafidelValle/MapServer/WMSServer?service=WMS&amp;request=GetCapabilities</t>
  </si>
  <si>
    <t>silvinaedithfe@yahoo.com.ar</t>
  </si>
  <si>
    <t>mail enviado 31/08 para si ese es el contacto y quien es el responsable /// mapa_escolar@ed.gba.gov.ar; mapaescolarba@gmail.com</t>
  </si>
  <si>
    <t>UNIVERSIDAD</t>
  </si>
  <si>
    <t>IDE CONURBANO</t>
  </si>
  <si>
    <t>http://mapaescolar.dyndns.org/mapaescolar/</t>
  </si>
  <si>
    <t>http://mapaescolar.dyndns.org/geoserver/mapa/wms?</t>
  </si>
  <si>
    <t>http://mapaescolar.dyndns.org/geoserver/mapa/wfs?</t>
  </si>
  <si>
    <t>ESCOLAR</t>
  </si>
  <si>
    <t>Regional</t>
  </si>
  <si>
    <t>ideconurbano@gmail.com</t>
  </si>
  <si>
    <t>Infraestructura</t>
  </si>
  <si>
    <t>infra</t>
  </si>
  <si>
    <t>GeoInfra</t>
  </si>
  <si>
    <t>www.mosp.gba.gov.ar</t>
  </si>
  <si>
    <t>Universidad</t>
  </si>
  <si>
    <t>PIRNA FFyL UBA</t>
  </si>
  <si>
    <t>Carlos Meza Mauro Zayfert</t>
  </si>
  <si>
    <t>geobasig@gmail.com / maurozayfert@gmail.com</t>
  </si>
  <si>
    <t>http://geolibre.geobasig.com.ar/</t>
  </si>
  <si>
    <t>revisar!</t>
  </si>
  <si>
    <t xml:space="preserve">Universidad </t>
  </si>
  <si>
    <t>Gobierno de la Provincia</t>
  </si>
  <si>
    <t>Ministerio de Salud de la provincia de Buenos Aires</t>
  </si>
  <si>
    <t>Servicios WMS del Laboratorio SIG - UNGS</t>
  </si>
  <si>
    <t>salud</t>
  </si>
  <si>
    <t>Área de SIG para Gestión de la Salud</t>
  </si>
  <si>
    <t>http://www.ms.gba.gov.ar/sitios/capacitacion/</t>
  </si>
  <si>
    <t>Betina Zucchino</t>
  </si>
  <si>
    <t>sig.msba@gmail.com</t>
  </si>
  <si>
    <t>encuesta completada: Estamos reestructurando los servicios y visores.</t>
  </si>
  <si>
    <t>http://www.ms.gba.gov.ar/sitios/geosalud/category/mapas-interactivos/</t>
  </si>
  <si>
    <t>Subsecr.a de Gobierno, Min. de Gobierno</t>
  </si>
  <si>
    <t>IDEBA</t>
  </si>
  <si>
    <t>es Urbasig, eliminar?</t>
  </si>
  <si>
    <t>http://sig.gobierno.gba.gov.ar/sig/ideba/</t>
  </si>
  <si>
    <t>http://sig.gobierno.gba.gov.ar/geoserver/urbasig/wms</t>
  </si>
  <si>
    <t>Ministerio de Gobierno</t>
  </si>
  <si>
    <t>Dirección de Datos Públicos y Gobierno Abierto</t>
  </si>
  <si>
    <t>Portal de Datos Abiertos de la Provincia de Buenos Aires</t>
  </si>
  <si>
    <t>http://www.gba.gob.ar/innovacion</t>
  </si>
  <si>
    <t>innovacionciudadana@gba.gob.ar</t>
  </si>
  <si>
    <t>que depende de la Dirección Provincial de Innovación Ciudadana, dentro de la Subsecretaría de Innovación y Experiencia Ciudadana</t>
  </si>
  <si>
    <t>http://datos.gba.gob.ar/</t>
  </si>
  <si>
    <t>Universidad Nacional de General Sarmiento</t>
  </si>
  <si>
    <t>Instituto del Conurbano</t>
  </si>
  <si>
    <t>ungs</t>
  </si>
  <si>
    <t>www.ungs.edu.ar/</t>
  </si>
  <si>
    <t>Andrés Jurez</t>
  </si>
  <si>
    <t>http://ideconurbano.ungs.edu.ar/</t>
  </si>
  <si>
    <t>http://ideconurbano.ungs.edu.ar/geoserver/wms?</t>
  </si>
  <si>
    <t>http://ideconurbano.ungs.edu.ar/geoserver/wfs?</t>
  </si>
  <si>
    <t>http://ideconurbano.ungs.edu.ar/catalogue/csw?</t>
  </si>
  <si>
    <t>IDE_Conurbano</t>
  </si>
  <si>
    <t>Autoridad del Agua</t>
  </si>
  <si>
    <t>agua</t>
  </si>
  <si>
    <t>http://www.ada.gba.gov.ar/</t>
  </si>
  <si>
    <t>Gobierno de la Provincia de Catamarca</t>
  </si>
  <si>
    <t>Dirección Provincial de Planificación</t>
  </si>
  <si>
    <t>acatamarca</t>
  </si>
  <si>
    <t>Atlas Catamarca</t>
  </si>
  <si>
    <t>http://200.43.169.149/</t>
  </si>
  <si>
    <t>http://www.idera.gob.ar/images/stories/downloads/documentos/normativa/IDECAT_Decreto2169_Ano2016.pdf</t>
  </si>
  <si>
    <t>http://200.43.169.149/geoserver/wms?</t>
  </si>
  <si>
    <t>http://200.43.169.149/geoserver/wfs?</t>
  </si>
  <si>
    <t>IDE_Catamarca</t>
  </si>
  <si>
    <t>Municipalidad de San Fernando del Valle de Catamarca</t>
  </si>
  <si>
    <t>Secretaría de Hacienda - Dirección de Catastro y Estadística</t>
  </si>
  <si>
    <t>sfvcatamarca</t>
  </si>
  <si>
    <t>http://www.sfvcatamarca.gov.ar/</t>
  </si>
  <si>
    <t>Pedro Monferran</t>
  </si>
  <si>
    <t>http://190.228.16.100/gismunicipal/</t>
  </si>
  <si>
    <t>Resistencia</t>
  </si>
  <si>
    <t>contacto?</t>
  </si>
  <si>
    <t>www.mr.gov.ar:1313/pmapper/map.phtml?language=es</t>
  </si>
  <si>
    <t>Gobierno del pueblo de Chaco</t>
  </si>
  <si>
    <t>idechaco</t>
  </si>
  <si>
    <t>http://idechaco.gob.ar/</t>
  </si>
  <si>
    <t>Fabián Serafini</t>
  </si>
  <si>
    <t xml:space="preserve">elfabi87@gmail.com </t>
  </si>
  <si>
    <t>http://www.idera.gob.ar/images/stories/downloads/documentos/normativa/ETISIG_Chaco_Decreto1565_2008.pdf</t>
  </si>
  <si>
    <t>http://idechaco.gob.ar/sigide/</t>
  </si>
  <si>
    <t>http://idechaco.gob.ar/geoserver/IDEChaco/wms?</t>
  </si>
  <si>
    <t>http://idechaco.gob.ar/geoserver/IDEChaco/wfs?</t>
  </si>
  <si>
    <t>http://idechaco.gob.ar/geonetwork/srv/en/main.home</t>
  </si>
  <si>
    <t>http://idechaco.gob.ar/geonetwork/srv/es/csw?</t>
  </si>
  <si>
    <t>ETISIG_Chaco</t>
  </si>
  <si>
    <t>Servicio WMS - IDE Chaco</t>
  </si>
  <si>
    <t>eeachaco</t>
  </si>
  <si>
    <t>Nodo EEA Chaco</t>
  </si>
  <si>
    <t>Silvia Yanina Goytia</t>
  </si>
  <si>
    <t>goytia.yanina@inta.gob.ar</t>
  </si>
  <si>
    <t>encuesta completada: Estado del Servicio se encuentra en proceso de carga de datos</t>
  </si>
  <si>
    <t>GEOINTA</t>
  </si>
  <si>
    <t>http://wms.geointa.inta.gob.ar/geochaco/wms?</t>
  </si>
  <si>
    <t>http://wms.geointa.inta.gob.ar/geochaco/wfs?</t>
  </si>
  <si>
    <t>sit_chubut</t>
  </si>
  <si>
    <t>Sistema de Información Territorial</t>
  </si>
  <si>
    <t>www.chubut.gov.ar/catastro</t>
  </si>
  <si>
    <t>Claudia Nowotny</t>
  </si>
  <si>
    <t>claudia_nowotny@hotmail.com</t>
  </si>
  <si>
    <t>20/12 se manda mail para que complete el formulario</t>
  </si>
  <si>
    <t>http://www.catastro.chubut.gov.ar/</t>
  </si>
  <si>
    <t>http://www.catastro.chubut.gov.ar/geoserver/Chubut/wms?</t>
  </si>
  <si>
    <t>http://www.catastro.chubut.gov.ar/geoserver/wfs?</t>
  </si>
  <si>
    <t>Catastro_Chubut</t>
  </si>
  <si>
    <t>Chubutr Web Map Service</t>
  </si>
  <si>
    <t>R AL FINAL DE MAS</t>
  </si>
  <si>
    <t>Dirección General de Estadísticas y Censos</t>
  </si>
  <si>
    <t>dgeyc_chubut</t>
  </si>
  <si>
    <t>IDE DGEyC</t>
  </si>
  <si>
    <t>Cristian Hermosilla</t>
  </si>
  <si>
    <t>cristianhermo@yahoo.com.ar</t>
  </si>
  <si>
    <t>http://ide.estadistica.chubut.gov.ar/mapas/</t>
  </si>
  <si>
    <t>http://ide.estadistica.chubut.gov.ar/geoserver/wms?</t>
  </si>
  <si>
    <t>http://ide.estadistica.chubut.gov.ar/geoserver/wfs?</t>
  </si>
  <si>
    <t>IDE_Chubut</t>
  </si>
  <si>
    <t>Servicio WMS para el proyecto IDEChubut</t>
  </si>
  <si>
    <t>Gobierno de la Ciudad de Bs. As.</t>
  </si>
  <si>
    <t xml:space="preserve">Ciudad de Buenos Aires </t>
  </si>
  <si>
    <t>bsas</t>
  </si>
  <si>
    <t>Nico</t>
  </si>
  <si>
    <t>http://data.buenosaires.gob.ar/</t>
  </si>
  <si>
    <t>https://mapa.buenosaires.gob.ar</t>
  </si>
  <si>
    <t>Universidad de Buenos Aires</t>
  </si>
  <si>
    <t>Facultad de Filosofía y Letras (Instituto de Geografía)</t>
  </si>
  <si>
    <t>pirna</t>
  </si>
  <si>
    <t>Programa de Investigaciones en Recursos Naturales y Ambiente (PIRNA)</t>
  </si>
  <si>
    <t>http://pirna.com.ar/</t>
  </si>
  <si>
    <t>Aldo Agunin</t>
  </si>
  <si>
    <t>pirna@pirna.com.ar</t>
  </si>
  <si>
    <t>http://pirna.com.ar:8080/visor/composer/</t>
  </si>
  <si>
    <t>http://pirna.com.ar:8080/geoserver/wms?</t>
  </si>
  <si>
    <t>http://pirna.com.ar:8080/geoserver/wfs?</t>
  </si>
  <si>
    <t>PIRNA</t>
  </si>
  <si>
    <t>PIRNA-GeoServer Web Map Service</t>
  </si>
  <si>
    <t>Secretaría General de la Gobernación</t>
  </si>
  <si>
    <t>Subdirección de Cartografía y SIG</t>
  </si>
  <si>
    <t>Córdoba</t>
  </si>
  <si>
    <t>estad_cord</t>
  </si>
  <si>
    <t>Dirección General de Estadística y Censos de Córdoba</t>
  </si>
  <si>
    <t>http://estadistica.cba.gov.ar/Territorio/GeoPortal/tabid/564/language/es-AR/Default.aspx</t>
  </si>
  <si>
    <t>Beatriz Restrepo Cúneo</t>
  </si>
  <si>
    <t>bearesc@gmail.com</t>
  </si>
  <si>
    <t>http://geoportal.cba.gov.ar/geoserver/wms?</t>
  </si>
  <si>
    <t>http://geoportal.cba.gov.ar/geoserver/wfs?</t>
  </si>
  <si>
    <t>http://estadistica.cba.gov.ar/LinkClick.aspx?link=845&amp;tabid=564&amp;language=es-AR</t>
  </si>
  <si>
    <t>Web Map Service</t>
  </si>
  <si>
    <t>eea_manf</t>
  </si>
  <si>
    <t>Nodo EEA Manfredi</t>
  </si>
  <si>
    <t>http://wms.geointa.inta.gob.ar/geocordoba/wms?</t>
  </si>
  <si>
    <t>http://wms.geointa.inta.gob.ar/geocordoba/wfs?</t>
  </si>
  <si>
    <t>del general de INTA</t>
  </si>
  <si>
    <t>Gobierno de la provincia de Córdoba</t>
  </si>
  <si>
    <t>Secretaría de Ingresos Públicos</t>
  </si>
  <si>
    <t>http://www.cba.gov.ar/</t>
  </si>
  <si>
    <t>http://www.idera.gob.ar/images/stories/downloads/documentos/normativa/IDECOR_Decreto1075_2013.pdf</t>
  </si>
  <si>
    <t>http://etisig.cba.gov.ar/</t>
  </si>
  <si>
    <t>Gobierno de la Provincia de Corrientes</t>
  </si>
  <si>
    <t>Ministerio de Producción, Trabajo y Turismo - Area de cartografía y GIS</t>
  </si>
  <si>
    <t>Corrientes</t>
  </si>
  <si>
    <t xml:space="preserve">Ministerio de Producción, Trabajo y Turismo </t>
  </si>
  <si>
    <t>www.geomat-maps.com.ar/mptt/map.phtml</t>
  </si>
  <si>
    <t>http://190.183.223.77:8080/geoserver/ministerio_de_produccion/wms?service=WMS&amp;version=1.1.0&amp;request=getcapabilities</t>
  </si>
  <si>
    <t>Gobierno de la provincia</t>
  </si>
  <si>
    <t>idecorr</t>
  </si>
  <si>
    <t>IDE-CORR</t>
  </si>
  <si>
    <t>José Mourglia</t>
  </si>
  <si>
    <t>jmourglia@corrientes.gov.ar</t>
  </si>
  <si>
    <t>http://ide.corrientes.gov.ar/getsdiportalv3/</t>
  </si>
  <si>
    <t>http://geoportal.corrientes.gov.ar/geoserver/wms?</t>
  </si>
  <si>
    <t>http://geoportal.corrientes.gov.ar/geoserver/wfs?</t>
  </si>
  <si>
    <t>http://geoportal.corrientes.gov.ar/geoserver/csw</t>
  </si>
  <si>
    <t>Servidor de Mapas - Pcia. de Corrientes</t>
  </si>
  <si>
    <t>eeacorr</t>
  </si>
  <si>
    <t>Nodo EEA Corrientes - GeoCorrientes</t>
  </si>
  <si>
    <t>Raul Barrios</t>
  </si>
  <si>
    <t>barrios.raul@inta.gob.ar</t>
  </si>
  <si>
    <t>encuesta completada. No tienen catalogo, cuando tenga la IDE usarán ese</t>
  </si>
  <si>
    <t>http://wms.sig-ctes.inta.gob.ar/geocorrientes/wms?</t>
  </si>
  <si>
    <t>http://wms.sig-ctes.inta.gob.ar/geocorrientes/wfs?</t>
  </si>
  <si>
    <t>WMS EEA Corrientes</t>
  </si>
  <si>
    <t>Entre Ríos</t>
  </si>
  <si>
    <t>eeapar</t>
  </si>
  <si>
    <t>Nodo EEA Paraná</t>
  </si>
  <si>
    <t>http://geointa.inta.gov.ar/web/index.php/cartas-de-suelos-de-entre-rios/</t>
  </si>
  <si>
    <t>encuesta completada por bedendo.dante@inta.gob.ar</t>
  </si>
  <si>
    <t>http://geointa.inta.gob.ar/geoparana/wms?</t>
  </si>
  <si>
    <t>WMS GeoParana</t>
  </si>
  <si>
    <t>for_upca</t>
  </si>
  <si>
    <t>IDE Formosa</t>
  </si>
  <si>
    <t>http://idef.formosa.gob.ar/servicios/upca/wms?</t>
  </si>
  <si>
    <t>http://idef.formosa.gob.ar/metadatos</t>
  </si>
  <si>
    <t>http://idef.formosa.gob.ar/metadatos/srv/es/catalogue/csw?</t>
  </si>
  <si>
    <t>IDE_Formosa</t>
  </si>
  <si>
    <t>for_mpa</t>
  </si>
  <si>
    <t>http://idef.formosa.gob.ar/servicios/mpa/wms?</t>
  </si>
  <si>
    <t>for_mce</t>
  </si>
  <si>
    <t>http://idef.formosa.gob.ar/mce/servicios/MCE/wms?</t>
  </si>
  <si>
    <t>for_ide</t>
  </si>
  <si>
    <t>http://idef.formosa.gob.ar/</t>
  </si>
  <si>
    <t>http://www.idera.gob.ar/images/stories/downloads/documentos/normativa/IDE_Formosa1539_2009.pdf</t>
  </si>
  <si>
    <t>http://idef.formosa.gob.ar/visor/</t>
  </si>
  <si>
    <t>http://idef.formosa.gob.ar/servicios/wms?</t>
  </si>
  <si>
    <t>for_dpv</t>
  </si>
  <si>
    <t>http://idef.formosa.gob.ar/dpv/servicios/dpv/wms?</t>
  </si>
  <si>
    <t>for_cat</t>
  </si>
  <si>
    <t>ojo ver</t>
  </si>
  <si>
    <t>http://idef.formosa.gob.ar/metadatos/srv/es/csw</t>
  </si>
  <si>
    <t>Servicio WMS - IDE Formosa, Argentina</t>
  </si>
  <si>
    <t>for_dec</t>
  </si>
  <si>
    <t>marianaschagra@gmail.com</t>
  </si>
  <si>
    <t>http://idef.formosa.gob.ar/servicios/dec/wms?</t>
  </si>
  <si>
    <t>Ministerio de Infraestructura , Servicios Publicos, Tierra y Vivienda</t>
  </si>
  <si>
    <t>Dirección Provincial de Inmuebles</t>
  </si>
  <si>
    <t>jujuy_inm</t>
  </si>
  <si>
    <t>http://www.dpijujuy.gob.ar/</t>
  </si>
  <si>
    <t>Fabricio Ávila</t>
  </si>
  <si>
    <t>fabricioefe1@gmail.com</t>
  </si>
  <si>
    <t>http://www.dpijujuy.gob.ar/catalogue/csw?service=CSW&amp;request=GetCapabilities</t>
  </si>
  <si>
    <t>DPI WMS</t>
  </si>
  <si>
    <t>Susana Chalabe</t>
  </si>
  <si>
    <t>susana.chalabe@gmail.com</t>
  </si>
  <si>
    <t>FUERA DE LÍNEA</t>
  </si>
  <si>
    <t>http://www.idera.gob.ar/images/stories/downloads/documentos/normativa/IDE_Jujuy_Decreto1048_2012.pdf</t>
  </si>
  <si>
    <t>FUERA DE LINEA</t>
  </si>
  <si>
    <t>eea_anguil</t>
  </si>
  <si>
    <t>Nodo EEA Anguil</t>
  </si>
  <si>
    <t>www.inta.gob.ar/anguil</t>
  </si>
  <si>
    <t>Yanina Bellini Saibene</t>
  </si>
  <si>
    <t>bellini.yanina@inta.gob.ar</t>
  </si>
  <si>
    <t>http://geointa.inta.gov.ar/geoserverLP/wfs?</t>
  </si>
  <si>
    <t>GeoINTA Nodo Anguil WMS</t>
  </si>
  <si>
    <t>Universidad Nacional de La Pampa</t>
  </si>
  <si>
    <t>Facultad de Ciencias Humanas</t>
  </si>
  <si>
    <t>unlpam</t>
  </si>
  <si>
    <t>Instituto de Geografía de la UNLPAM</t>
  </si>
  <si>
    <t>http://www.humanas.unlpam.edu.ar/fchst/Institutos/Geografia/WPIGeografia.html</t>
  </si>
  <si>
    <t>Juan Pablo Bossa</t>
  </si>
  <si>
    <t>juanpablobossa2013@gmail.com</t>
  </si>
  <si>
    <t>datos de la encuesta</t>
  </si>
  <si>
    <t>https://qgiscloud.com/IDEIGUNLPam/IDEIGUNLPAM</t>
  </si>
  <si>
    <t>http://170.210.123.219/geoserver/wms</t>
  </si>
  <si>
    <t>http://170.210.123.219/geoserver/wfs?</t>
  </si>
  <si>
    <t>http://170.210.123.219/</t>
  </si>
  <si>
    <t>http://170.210.123.219/catalogue/csw?</t>
  </si>
  <si>
    <t>http://www.irrigacion.gov.ar/mapserver/sicar_web_produccion/intro/paginas/index.html</t>
  </si>
  <si>
    <t>men_siat</t>
  </si>
  <si>
    <t>Ariel Lazzaro</t>
  </si>
  <si>
    <t>alazzaro@mendoza.gov.ar</t>
  </si>
  <si>
    <t>www.siat.mendoza.gov.ar/</t>
  </si>
  <si>
    <t>SIAT</t>
  </si>
  <si>
    <t>Privado</t>
  </si>
  <si>
    <t>men_rural</t>
  </si>
  <si>
    <t>www.ecoatlas.org.ar/</t>
  </si>
  <si>
    <t>Visualizadores de mapas en ONG</t>
  </si>
  <si>
    <t>http://mapas.ecoatlas.org.ar/</t>
  </si>
  <si>
    <t>http://ogc.ecoatlas.org.ar/geoserver/wms?</t>
  </si>
  <si>
    <t>http://www.ecoatlas.org.ar/MetaFrut.html</t>
  </si>
  <si>
    <t>Subsecretaría de Ordenamiento Territorial</t>
  </si>
  <si>
    <t>idemisiones</t>
  </si>
  <si>
    <t>http://www.ide.misiones.gov.ar/</t>
  </si>
  <si>
    <t>Lucas Russo</t>
  </si>
  <si>
    <t>russorl@hotmail.com</t>
  </si>
  <si>
    <t>http://www.ide.misiones.gov.ar/index.php?option=com_content&amp;view=article&amp;id=8&amp;Itemid=3</t>
  </si>
  <si>
    <t>Gobierno de la Provincia de Misiones</t>
  </si>
  <si>
    <t>Dirección de Modernización de la Gestión y Gobierno Electrónico</t>
  </si>
  <si>
    <t>Portal de Datos Abiertos del Gobierno de Misiones</t>
  </si>
  <si>
    <t>http://www.egov.misiones.gov.ar/</t>
  </si>
  <si>
    <t>egov@misiones.gov.ar</t>
  </si>
  <si>
    <t>http://www.datos.misiones.gov.ar/</t>
  </si>
  <si>
    <t>sgmisiones</t>
  </si>
  <si>
    <t>Servicio general de Misiones</t>
  </si>
  <si>
    <t>IDE MISIONES</t>
  </si>
  <si>
    <t>http://www.ide.misiones.gov.ar/cgi-bin/mapserv?MAP=/var/www/ide/htdocs/00_INFO_PORTAL_IDE/WMSMisiones.map</t>
  </si>
  <si>
    <t>WMS_MISIONES</t>
  </si>
  <si>
    <t>agromisiones</t>
  </si>
  <si>
    <t>Min. del Agro y la Producción</t>
  </si>
  <si>
    <t>http://www.ide.misiones.gov.ar/cgi-bin/mapserv?MAP=/var/www/ide/htdocs/00_INFO_PORTAL_IDE/WMSMinAgro.map</t>
  </si>
  <si>
    <t>WMS_MINISTERIO_DEL_AGRO_Y_PRODUCCION</t>
  </si>
  <si>
    <t>turmisiones</t>
  </si>
  <si>
    <t>Min. de Turismo</t>
  </si>
  <si>
    <t>http://www.ide.misiones.gov.ar/cgi-bin/mapserv?MAP=/var/www/ide/htdocs/00_INFO_PORTAL_IDE/WMSTurismo.map</t>
  </si>
  <si>
    <t>WMS_TURISMO</t>
  </si>
  <si>
    <t>salmisiones</t>
  </si>
  <si>
    <t>Min. de Salud Pública</t>
  </si>
  <si>
    <t>http://www.ide.misiones.gov.ar/cgi-bin/mapserv?MAP=/var/www/ide/htdocs/00_INFO_PORTAL_IDE/WMSMinSalud.map</t>
  </si>
  <si>
    <t>WMS_MINISTERIO_DE_SALUD</t>
  </si>
  <si>
    <t>gobmisiones</t>
  </si>
  <si>
    <t>Min. de Gobierno</t>
  </si>
  <si>
    <t>http://www.ide.misiones.gov.ar/cgi-bin/mapserv?MAP=/var/www/ide/htdocs/00_INFO_PORTAL_IDE/WMSMinGobierno.map</t>
  </si>
  <si>
    <t>WMS_MINISTERIO_DE_GOBIERNO</t>
  </si>
  <si>
    <t>caja envolvente coordenada sur, infinito</t>
  </si>
  <si>
    <t>ecomisiones</t>
  </si>
  <si>
    <t>Min. de Ecología y Recursos Naturales Renovables</t>
  </si>
  <si>
    <t>http://www.ide.misiones.gov.ar/cgi-bin/mapserv?MAP=/var/www/ide/htdocs/00_INFO_PORTAL_IDE/WMSMinEcologia.map</t>
  </si>
  <si>
    <t>WMS_MINISTERIO_DE_ECOLOGIA_Y_RNR</t>
  </si>
  <si>
    <t>desmisiones</t>
  </si>
  <si>
    <t>Min. de Desarrollo Social, la Mujer y la Juventud</t>
  </si>
  <si>
    <t>http://www.ide.misiones.gov.ar/cgi-bin/mapserv?MAP=/var/www/ide/htdocs/00_INFO_PORTAL_IDE/WMSMinDesaSocial.map</t>
  </si>
  <si>
    <t>WMS_MINISTERIO_DESARROLLO_SOCIAL_MUJER_Y_JUVENTUD</t>
  </si>
  <si>
    <t>culmisiones</t>
  </si>
  <si>
    <t>Min. de Cultura, Educación, Ciencia y Tecnología</t>
  </si>
  <si>
    <t>http://www.ide.misiones.gov.ar/cgi-bin/mapserv?MAP=/var/www/ide/htdocs/00_INFO_PORTAL_IDE/WMSMinEducacion.map</t>
  </si>
  <si>
    <t>WMS_MINISTERIO_CULTURA_EDUCACION_CIENCIA_TECNOLOGIA</t>
  </si>
  <si>
    <t>lotmisiones</t>
  </si>
  <si>
    <t>Instituto Provincial de Lotería y Casinos (IPLyC)</t>
  </si>
  <si>
    <t>http://www.ide.misiones.gov.ar/cgi-bin/mapserv?MAP=/var/www/ide/htdocs/00_INFO_PORTAL_IDE/WMSIPLYC.map</t>
  </si>
  <si>
    <t>WMS_IPLYC</t>
  </si>
  <si>
    <t>estamisiones</t>
  </si>
  <si>
    <t>Instituto Provincial de Estadística y Censos (IPEC)</t>
  </si>
  <si>
    <t>http://www.ide.misiones.gov.ar/cgi-bin/mapserv?MAP=/var/www/ide/htdocs/00_INFO_PORTAL_IDE/WMSIPEC.map</t>
  </si>
  <si>
    <t>WMS_IPEC</t>
  </si>
  <si>
    <t>habmisiones</t>
  </si>
  <si>
    <t>Instituto Provincial de Desarrollo Habitacional (IPRODHA)</t>
  </si>
  <si>
    <t>http://www.ide.misiones.gov.ar/cgi-bin/mapserv?MAP=/var/www/ide/htdocs/00_INFO_PORTAL_IDE/WMSIPRODHA.map</t>
  </si>
  <si>
    <t>WMS_IPRODHA</t>
  </si>
  <si>
    <t>fotomisiones</t>
  </si>
  <si>
    <t>Fotografias Aéreas - 2012</t>
  </si>
  <si>
    <t>http://www.ide.misiones.gov.ar/cgi-bin/mapserv?map=/var/www/ide/htdocs/img_2012_GD.map</t>
  </si>
  <si>
    <t>Fotografías Aéreas de la Provincia</t>
  </si>
  <si>
    <t>elecmisiones</t>
  </si>
  <si>
    <t>Electricidad de Misiones Sociedad Anónima (EMSA)</t>
  </si>
  <si>
    <t>http://www.ide.misiones.gov.ar/cgi-bin/mapserv?MAP=/var/www/ide/htdocs/00_INFO_PORTAL_IDE/WMSEMSA.map</t>
  </si>
  <si>
    <t>WMS_EMSA</t>
  </si>
  <si>
    <t>smandes</t>
  </si>
  <si>
    <t>SIG de San Martín de los Andes</t>
  </si>
  <si>
    <t>Erik?</t>
  </si>
  <si>
    <t xml:space="preserve">?ekleinjan@neuquen.gov.ar; vgiulianoar@yahoo.com.ar; fgarciarambeaud@neuquen.gov.ar; </t>
  </si>
  <si>
    <t>22/02 como faltan datos se le manda mail a Erik para ver si completa el formulario</t>
  </si>
  <si>
    <t>http://smandes.neuquen.gov.ar:8080/msma/composer/</t>
  </si>
  <si>
    <t>http://smandes.neuquen.gov.ar:8080/geoserver/wms?</t>
  </si>
  <si>
    <t>http://smandes.neuquen.gov.ar:8080/geoserver/wfs?</t>
  </si>
  <si>
    <t>http://catalogo.neuquen.gov.ar:8080/geonetwork/srv/spa/main.home</t>
  </si>
  <si>
    <t>requiere inicio de sesión</t>
  </si>
  <si>
    <t>Geoserver Web map Service</t>
  </si>
  <si>
    <t>juninandes</t>
  </si>
  <si>
    <t>SIG de Junin de los Andes</t>
  </si>
  <si>
    <t>http://192.168.10.131:8080/junin/composer</t>
  </si>
  <si>
    <t>http://192.168.10.131:8080/geoserver/ows?service=wms&amp;request=GetCapabilities</t>
  </si>
  <si>
    <t>http://192.168.10.131:8080/geoserver/wfs?</t>
  </si>
  <si>
    <t>Gobierno de la Provincia del Neuquén</t>
  </si>
  <si>
    <t>Consejo de Planificación y Acción para el Desarrollo (COPADE)</t>
  </si>
  <si>
    <t>neu_copade</t>
  </si>
  <si>
    <t>http://www.copade.gob.ar/Inicio.aspx</t>
  </si>
  <si>
    <t>Luis Reynoso</t>
  </si>
  <si>
    <t>reynoso2010@gmail.com</t>
  </si>
  <si>
    <t>el contacto del geonetwork que figura es Jorge G. Brasili jbrasili@neuquen.gov.ar, el GN está vacío pero habilitado</t>
  </si>
  <si>
    <t>http://copadesvr02.copade.neuquen.gov.ar/gis/inicio.html</t>
  </si>
  <si>
    <t>http://copadesvr02.copade.neuquen.gov.ar/geoserver/wms?</t>
  </si>
  <si>
    <t>http://copadesvr02.copade.neuquen.gov.ar/geoserver/wfs?</t>
  </si>
  <si>
    <t>http://copadesvr02.copade.neuquen.gov.ar/geonetwork/srv/eng/main.home</t>
  </si>
  <si>
    <t>COPADE_Neuquen</t>
  </si>
  <si>
    <t>Ministerio de Energía, Servicios Públicos y Recursos Naturales</t>
  </si>
  <si>
    <t>Subsecretaria de Minería e Hidrocarburos</t>
  </si>
  <si>
    <t>neu_mineria</t>
  </si>
  <si>
    <t>http://hidrocarburos.energianeuquen.gov.ar/</t>
  </si>
  <si>
    <t>Marcel Carre</t>
  </si>
  <si>
    <t>mcarre@neuquen.gov.ar</t>
  </si>
  <si>
    <t>Mineria_Neuquen</t>
  </si>
  <si>
    <t>Hidrocarburos - Subsecretaría de Energía, Minería e Hidrocarburos de la Provincia del Neuquén</t>
  </si>
  <si>
    <t>neu_hcarbu</t>
  </si>
  <si>
    <t>Hidrocarburos_Neuquen</t>
  </si>
  <si>
    <t>Minería - Subsecretaría de Energía, Minería e Hidrocarburos de la Provincia del Neuquén</t>
  </si>
  <si>
    <t>neu_raster</t>
  </si>
  <si>
    <t>SIG de Imágenes Raster y Vuelos</t>
  </si>
  <si>
    <t>Erik Kleinjan</t>
  </si>
  <si>
    <t xml:space="preserve">ekleinjan@neuquen.gov.ar; vgiulianoar@yahoo.com.ar; fgarciarambeaud@neuquen.gov.ar; </t>
  </si>
  <si>
    <t>indica que reinició el servidor y ya anda // no andan los wms, preguntar contacto</t>
  </si>
  <si>
    <t>http://sigraster.neuquen.gov.ar:8080/sat/composer/</t>
  </si>
  <si>
    <t>http://sigraster.neuquen.gov.ar:8080/geoserver/wms?</t>
  </si>
  <si>
    <t>http://sigraster.neuquen.gov.ar:8080/geoserver/wfs?</t>
  </si>
  <si>
    <t>http://catalogo.neuquen.gov.ar:8080/geonetwork/srv/spa/csw?</t>
  </si>
  <si>
    <t>IDENEU?</t>
  </si>
  <si>
    <t>neu_educ</t>
  </si>
  <si>
    <t>SIG de Educación de la Provincia de Neuquén</t>
  </si>
  <si>
    <t>http://geoeducacion.neuquen.gov.ar/</t>
  </si>
  <si>
    <t>http://geoeducacion.neuquen.gov.ar/geoserver/wms?</t>
  </si>
  <si>
    <t>http://geoeducacion.neuquen.gov.ar/geoserver/wfs?</t>
  </si>
  <si>
    <t>neu_capa</t>
  </si>
  <si>
    <t>SIG Capacitación IDENEU</t>
  </si>
  <si>
    <t>http://ideneu.neuquen.gov.ar:8080/taller/composer/</t>
  </si>
  <si>
    <t>http://ideneu.neuquen.gov.ar:8080/geoserver/wms?</t>
  </si>
  <si>
    <t>http://ideneu.neuquen.gov.ar:8080/geoserver/wfs?</t>
  </si>
  <si>
    <t>SUBSECRETARÍA DE RECURSOS HÍDRICOS</t>
  </si>
  <si>
    <t>neu_rechid</t>
  </si>
  <si>
    <t>Recursos Hídricos de la Provincia de Neuquén</t>
  </si>
  <si>
    <t>http://rechidr.neuquen.gov.ar:8080/dprh/composer/</t>
  </si>
  <si>
    <t>http://rechidr.neuquen.gov.ar:8080/geoserver/wms?</t>
  </si>
  <si>
    <t>http://rechidr.neuquen.gov.ar:8080/geoserver/wfs?</t>
  </si>
  <si>
    <t>Ministerio de Seguridad, Trabajo y Ambiente</t>
  </si>
  <si>
    <t xml:space="preserve">Policía del Neuquén </t>
  </si>
  <si>
    <t>neu_poli</t>
  </si>
  <si>
    <t>http://www.policiadelneuquen.gov.ar/</t>
  </si>
  <si>
    <t>http://200.85.183.85:8084/policia/composer/</t>
  </si>
  <si>
    <t>http://200.85.183.85:8084/geoserver/wms?</t>
  </si>
  <si>
    <t>http://200.85.183.85:8084/geoserver/wfs?</t>
  </si>
  <si>
    <t>Secretaría de Gestión Pública</t>
  </si>
  <si>
    <t>neu_optic</t>
  </si>
  <si>
    <t>Oficina Provincial de TIC’s (OPTIC)</t>
  </si>
  <si>
    <t>http://sgp.neuquen.gob.ar/?page_id=767</t>
  </si>
  <si>
    <t>http://opticgis.neuquen.gov.ar:8080/optic/composer/</t>
  </si>
  <si>
    <t>http://opticgis.neuquen.gov.ar:8080/geoserver/wms?</t>
  </si>
  <si>
    <t>http://opticgis.neuquen.gov.ar:8080/geoserver/wfs?</t>
  </si>
  <si>
    <t>neu_prod</t>
  </si>
  <si>
    <t>http://w2.neuquen.gov.ar/seguridad-trabajo-y-ambiente</t>
  </si>
  <si>
    <t>http://sigproduccion.neuquen.gov.ar:8080/prod/composer/</t>
  </si>
  <si>
    <t>http://sigproduccion.neuquen.gov.ar:8080/geoserver/wms?</t>
  </si>
  <si>
    <t>http://sigproduccion.neuquen.gov.ar:8080/geoserver/wfs?</t>
  </si>
  <si>
    <t>Dirección Provincial de Vialidad del Neuquén</t>
  </si>
  <si>
    <t>neu_vial</t>
  </si>
  <si>
    <t>http://www.dpvneuquen.gov.ar/</t>
  </si>
  <si>
    <t>http://redvial.neuquen.gov.ar:8080/dpv/composer/</t>
  </si>
  <si>
    <t>http://redvial.neuquen.gov.ar:8080/geoserver/wms?</t>
  </si>
  <si>
    <t>http://redvial.neuquen.gov.ar:8080/geoserver/wfs?</t>
  </si>
  <si>
    <t>Ministerio de Economía e Infraestructura</t>
  </si>
  <si>
    <t>Subsecretaría de Ingresos Públicos</t>
  </si>
  <si>
    <t>neu_estad</t>
  </si>
  <si>
    <t>Dirección Provincial de Estadística y Censos / Dir. Informática y cartografía digital</t>
  </si>
  <si>
    <t>http://www.estadisticaneuquen.gob.ar/</t>
  </si>
  <si>
    <t>Silvina Kopprio</t>
  </si>
  <si>
    <t>skopprio@neuquen.gov.ar</t>
  </si>
  <si>
    <t>2/12 responden que lo hicieron +}// 23/11 se manda mail para que corrijan geoserver</t>
  </si>
  <si>
    <t>http://gisestadisticanqn.neuquen.gov.ar/</t>
  </si>
  <si>
    <t>http://gisestadisticanqn.neuquen.gov.ar/geoserver/wms?</t>
  </si>
  <si>
    <t>http://gisestadisticanqn.neuquen.gov.ar/geoserver/wfs?</t>
  </si>
  <si>
    <t>Servicio WMS de la Dirección Provincial de Estadística y Censos del Neuquén</t>
  </si>
  <si>
    <t>Ministerio de Hacienda y Obras Públicas</t>
  </si>
  <si>
    <t>neu_dpceit</t>
  </si>
  <si>
    <t>DPCeIT - SIT</t>
  </si>
  <si>
    <t>http://www.dpcneuquen.gov.ar/</t>
  </si>
  <si>
    <t>Geodesia_Neuquen</t>
  </si>
  <si>
    <t>GeoServer DPCeIT</t>
  </si>
  <si>
    <t>Ministerio de Ciudadanía</t>
  </si>
  <si>
    <t>Subsecretaría De Defensa Civil Y Protección Ciudadana</t>
  </si>
  <si>
    <t>neu_civil</t>
  </si>
  <si>
    <t>Defensa Civil de la Provincia de Neuquén</t>
  </si>
  <si>
    <t>http://www.neuqueninforma.gob.ar/tag/defensa-civil/</t>
  </si>
  <si>
    <t>http://sigdefensacivil.neuquen.gov.ar:8080/dpdc/composer</t>
  </si>
  <si>
    <t>http://sigdefensacivil.neuquen.gov.ar:8080/geoserver/wms?</t>
  </si>
  <si>
    <t>http://sigdefensacivil.neuquen.gov.ar:8080/geoserver/wfs?</t>
  </si>
  <si>
    <t xml:space="preserve"> Autoridad Interjurisdiccional de las Cuencas de los ríos Limay, Neuquén y Negro</t>
  </si>
  <si>
    <t>Neuquen, Rio Negro y Buenos Aires</t>
  </si>
  <si>
    <t>neu_cuencas</t>
  </si>
  <si>
    <t>Autoridad Interjurisdiccional de Cuencas de la Provincia de Neuquén</t>
  </si>
  <si>
    <t>http://www.aic.gov.ar/</t>
  </si>
  <si>
    <t>http://aicsig.neuquen.gov.ar:8080/aic/composer/</t>
  </si>
  <si>
    <t>http://aicsig.neuquen.gov.ar:8080/geoserver/wms?</t>
  </si>
  <si>
    <t>http://aicsig.neuquen.gov.ar:8080/geoserver/wfs?</t>
  </si>
  <si>
    <t>ypf</t>
  </si>
  <si>
    <t>Yacimientos Petrolíferos Fiscales</t>
  </si>
  <si>
    <t>www.ypf.com</t>
  </si>
  <si>
    <t>www.ypf.com/guia/Paginas/mapa.aspx</t>
  </si>
  <si>
    <t>tucu_bondi</t>
  </si>
  <si>
    <t>TUCUBONDI (Tucumán)</t>
  </si>
  <si>
    <t>http://facebook.com/TucuBondi</t>
  </si>
  <si>
    <t>Estudiantes UTN</t>
  </si>
  <si>
    <t>contacto@tucubondi.com.ar</t>
  </si>
  <si>
    <t>http://tucubondi.com.ar/</t>
  </si>
  <si>
    <t>sf_late</t>
  </si>
  <si>
    <t>San Rafael LATE</t>
  </si>
  <si>
    <t>http://sanrafaellate.com.ar/</t>
  </si>
  <si>
    <t>Visualizadores de mapas en Empresas privadas</t>
  </si>
  <si>
    <t>http://sanrafaellate.com.ar/multimedia/Mapas/Ciudad</t>
  </si>
  <si>
    <t>osm</t>
  </si>
  <si>
    <t>Open Street Map</t>
  </si>
  <si>
    <t>www.openstreetmap.org</t>
  </si>
  <si>
    <t>here</t>
  </si>
  <si>
    <t>HERE Argentina S.R.L.</t>
  </si>
  <si>
    <t>www.here.com</t>
  </si>
  <si>
    <t>rn_ide</t>
  </si>
  <si>
    <t>http://ide.extranet.rionegro.gov.ar/</t>
  </si>
  <si>
    <t>http://www.idera.gob.ar/images/stories/downloads/documentos/normativa/IDERN_Decretos1839y1846_2013.pdf</t>
  </si>
  <si>
    <t>http://ide.extranet.rionegro.gov.ar/maps/new</t>
  </si>
  <si>
    <t>http://ide.extranet.rionegro.gov.ar/geoserver/wms?</t>
  </si>
  <si>
    <t>http://ide.extranet.rionegro.gov.ar/geoserver/wfs?</t>
  </si>
  <si>
    <t>My Geoserver WMS</t>
  </si>
  <si>
    <t>sipan</t>
  </si>
  <si>
    <t>SIPAN (Sistema de Información Patagonia Norte) - Nodo EEA Bariloche</t>
  </si>
  <si>
    <t xml:space="preserve">http://sipan.inta.gob.ar/ </t>
  </si>
  <si>
    <t>Fernando Umaña</t>
  </si>
  <si>
    <t>umana.fernando@inta.gob.ar</t>
  </si>
  <si>
    <t>encuesta completada</t>
  </si>
  <si>
    <t>http://sipan.inta.gob.ar/sig/visor/</t>
  </si>
  <si>
    <t>http://sipan.inta.gov.ar/geoserver/wms </t>
  </si>
  <si>
    <t>http://sipan.inta.gob.ar/geonetwork/srv/spa/catalog.search</t>
  </si>
  <si>
    <t>http://sipan.inta.gob.ar/geoserver/ows?service=WCS&amp;version=2.0.1&amp;request=GetCapabilities</t>
  </si>
  <si>
    <t>Ministerio de Infraestructura, Tierra y Vivienda</t>
  </si>
  <si>
    <t>Dirección General de Inmuebles</t>
  </si>
  <si>
    <t>sigsa</t>
  </si>
  <si>
    <t>Departamento Sistemas - SIG Dirección General de Inmuebles</t>
  </si>
  <si>
    <t>http://www.inmuebles-salta.gov.ar/</t>
  </si>
  <si>
    <t>Esteban González</t>
  </si>
  <si>
    <t>egonzalez@inmuebles.gov.ar</t>
  </si>
  <si>
    <t>www.sigsa.gov.ar/mapas/viewer.asp</t>
  </si>
  <si>
    <t>idesa</t>
  </si>
  <si>
    <t>Infraestructura de datos espaciales de la Provincia de Salta</t>
  </si>
  <si>
    <t>Hernán Javier ELENA</t>
  </si>
  <si>
    <t>elena.hernan@inta.gob.ar</t>
  </si>
  <si>
    <t>"Esteban Gonzalez" &lt;egonzalez@inmuebles.gov.ar&gt;</t>
  </si>
  <si>
    <t>http://www.idera.gob.ar/images/stories/downloads/documentos/normativa/IDESa_Decreto1567_A%C3%B1o2016.pdf</t>
  </si>
  <si>
    <t>http://geoportal.idesa.gob.ar/</t>
  </si>
  <si>
    <t>http://geoportal.idesa.gob.ar/geoserver/wms?</t>
  </si>
  <si>
    <t>http://geoportal.idesa.gob.ar/geoserver/wfs?</t>
  </si>
  <si>
    <t>http://geoportal.idesa.gob.ar/catalogue/csw</t>
  </si>
  <si>
    <t>si</t>
  </si>
  <si>
    <t>IDESA</t>
  </si>
  <si>
    <t>Geoportal IDE Salta - WMS</t>
  </si>
  <si>
    <t>eeasalta</t>
  </si>
  <si>
    <t>Nodo EEA Salta</t>
  </si>
  <si>
    <t>http://inta.gob.ar/salta</t>
  </si>
  <si>
    <t>Hernán Elena</t>
  </si>
  <si>
    <t>http://geosalta.inta.gov.ar/geoserver/wms?</t>
  </si>
  <si>
    <t>http://geosalta.inta.gov.ar/geoserver/wfs?</t>
  </si>
  <si>
    <t>Web Map Service - INTA SALTA</t>
  </si>
  <si>
    <t>Ministerio de Hacienda y Finanzas</t>
  </si>
  <si>
    <t>sj_geodesia</t>
  </si>
  <si>
    <t>Consultas Catastrales Web</t>
  </si>
  <si>
    <t>http://sisanjuan.gob.ar/hacienda-y-finanzas</t>
  </si>
  <si>
    <t>www.catastro.sanjuan.gov.ar/</t>
  </si>
  <si>
    <t>http://geoserver.sgis.com.ar/geoserver/dgc_sj/wms?</t>
  </si>
  <si>
    <t>Geodesia_San_Juan</t>
  </si>
  <si>
    <t>Gobierno de la Provincia de San Luis</t>
  </si>
  <si>
    <t>Dirección Provincial de Catastro y Tierras Fiscales</t>
  </si>
  <si>
    <t>idesl</t>
  </si>
  <si>
    <t>http://www.idesl.sanluis.gov.ar/</t>
  </si>
  <si>
    <t>Maximiliano Rivero</t>
  </si>
  <si>
    <t>lmmrivero@gmail.com</t>
  </si>
  <si>
    <t>http://www.idera.gob.ar/images/stories/downloads/documentos/normativa/IDE_SanLuis_Decreto7372_2012.pdf</t>
  </si>
  <si>
    <t>http://visualide.sanluis.gov.ar/mapa/index.html?ids=4720973153294&amp;ide=</t>
  </si>
  <si>
    <t>http://visualide.sanluis.gov.ar/geoserver/wms?</t>
  </si>
  <si>
    <t>http://visualide.sanluis.gov.ar/geonetwork/srv/spa/main.home</t>
  </si>
  <si>
    <t>http://visualide.sanluis.gov.ar/geonetwork/srv/spa/csw</t>
  </si>
  <si>
    <t>Geodesia_San_Luis</t>
  </si>
  <si>
    <t>Érica Bonilla</t>
  </si>
  <si>
    <t>ebonilla@sanluis.gov.ar</t>
  </si>
  <si>
    <t>NO VA MAS</t>
  </si>
  <si>
    <t>http://visualcatsl.dyndns.info/geoserver/SanLuis/wms</t>
  </si>
  <si>
    <t>Ministerio Secretaria General de la Gobernación de Santa Cruz</t>
  </si>
  <si>
    <t>Subsecretaria de Planeamiento</t>
  </si>
  <si>
    <t>http://www.sitsantacruz.gob.ar/</t>
  </si>
  <si>
    <t>Pablo Calviño</t>
  </si>
  <si>
    <t>pablocalvino@gmail.com</t>
  </si>
  <si>
    <t>en la pag web está desactualizado el wms, pero además al cargarlo hay capas sin título, el wfs tiene user y pass</t>
  </si>
  <si>
    <t>http://www.idera.gob.ar/images/stories/downloads/documentos/normativa/SIT_SantaCruz_Decreto3447_2007.pdf</t>
  </si>
  <si>
    <t>http://spm.sitsantacruz.gob.ar/</t>
  </si>
  <si>
    <t>http://spm.sitsantacruz.gob.ar/geoserver/wms?</t>
  </si>
  <si>
    <t>Gobierno de la Ciudad de Santa Fe</t>
  </si>
  <si>
    <t>Programa Municipio Digital</t>
  </si>
  <si>
    <t>santafe</t>
  </si>
  <si>
    <t>Santa Fe Mapas</t>
  </si>
  <si>
    <t>http://www.santafeciudad.gov.ar/</t>
  </si>
  <si>
    <t>Eduardo Madariaga</t>
  </si>
  <si>
    <t>gestionderiesgo@santafeciudad.gov.ar</t>
  </si>
  <si>
    <t>http://muniweb1.santafeciudad.gov.ar/santafemapas/</t>
  </si>
  <si>
    <t>rosariod</t>
  </si>
  <si>
    <t>Rosario =</t>
  </si>
  <si>
    <t>Alejandra Cervino</t>
  </si>
  <si>
    <t>acervin0@rosario.gov.ar</t>
  </si>
  <si>
    <t>http://datos.rosario.gob.ar/</t>
  </si>
  <si>
    <t>infomapa.rosario.gov.ar</t>
  </si>
  <si>
    <t>http://www.rosario.gov.ar/wms/planobase?request=GetCapabilities&amp;service=WMS</t>
  </si>
  <si>
    <t>sf_scit</t>
  </si>
  <si>
    <t>Servicio de Catastro e Información Territorial</t>
  </si>
  <si>
    <t>Julio Perusini</t>
  </si>
  <si>
    <t>jperusini@santafe.gov.ar</t>
  </si>
  <si>
    <t>http://mapas.santafe.gov.ar/keyScitGV/inicioweb.jsp</t>
  </si>
  <si>
    <t>eea_rafaela</t>
  </si>
  <si>
    <t>http://inta.gob.ar/rafaela</t>
  </si>
  <si>
    <t>http://geointa.inta.gov.ar/geoserversf/wms?</t>
  </si>
  <si>
    <t>WMS INTA Rafaela</t>
  </si>
  <si>
    <t>IDESF</t>
  </si>
  <si>
    <t>idesf</t>
  </si>
  <si>
    <t>https://www.santafe.gov.ar/idesf/portal</t>
  </si>
  <si>
    <t>http://www.idera.gob.ar/images/stories/downloads/documentos/normativa/IDESF_Decreto1680_2005.pdf</t>
  </si>
  <si>
    <t>https://www.santafe.gov.ar/idesf/visualizador/</t>
  </si>
  <si>
    <t>https://aswe.santafe.gov.ar/idesf/wms?</t>
  </si>
  <si>
    <t>https://www.santafe.gov.ar/idesf/catalogo/srv/spa/csw?</t>
  </si>
  <si>
    <t>IDE_Santa_Fe</t>
  </si>
  <si>
    <t>IDESF - Infraestructura de Datos Espaciales de Santa Fe</t>
  </si>
  <si>
    <t>Santiago del Estero</t>
  </si>
  <si>
    <t>eea_stago</t>
  </si>
  <si>
    <t>Nodo EEA Santiago del Estero</t>
  </si>
  <si>
    <t>http://inta.gob.ar/santiago</t>
  </si>
  <si>
    <t>http://geointa.inta.gob.ar/geosantiago/wms?</t>
  </si>
  <si>
    <t>http://geointa.inta.gob.ar/geosantiago/wfs?</t>
  </si>
  <si>
    <t>EEA Santiago del Estero WMS</t>
  </si>
  <si>
    <t>SIG Cap</t>
  </si>
  <si>
    <t>tucuman</t>
  </si>
  <si>
    <t>SIG Cap - Tucumán / Sistema de Información Geográfica de la Capital</t>
  </si>
  <si>
    <t>http://smt.gob.ar/</t>
  </si>
  <si>
    <t>Juan Lucero</t>
  </si>
  <si>
    <t>chitolucero@hotmail.com</t>
  </si>
  <si>
    <t>algunas capas del wms no cargan o están vacias</t>
  </si>
  <si>
    <t>http://sigcap.no-ip.org/</t>
  </si>
  <si>
    <t>http://sigcap.no-ip.org:8082/geoserver/wms?</t>
  </si>
  <si>
    <t>SM_Tucuman</t>
  </si>
  <si>
    <t>http://181.14.233.162:8082/geoserver/wms?SERVICE=WMS&amp;</t>
  </si>
  <si>
    <t>proyunga</t>
  </si>
  <si>
    <t>SIGA ProYungas</t>
  </si>
  <si>
    <t>http://siga.proyungas.org.ar/</t>
  </si>
  <si>
    <t>Silvia Pacheco</t>
  </si>
  <si>
    <t>siga@proyungas.org.ar; silviapachecus@gmail.com</t>
  </si>
  <si>
    <t>24/10 se manda mail para ver como publicar los multiples wms // se debe instalar silverlight para poder usar el visor, pero en Chrome no logré que anda</t>
  </si>
  <si>
    <t>http://visorproyungas.dyndns.tv/visorsiga/</t>
  </si>
  <si>
    <t>http://siga.proyungas.org.ar/recursos/</t>
  </si>
  <si>
    <t>SIG Provincial</t>
  </si>
  <si>
    <t>http://central.tucuman.gov.ar:8180/pmapper-dev/map.phtml</t>
  </si>
  <si>
    <t>Ministerio de Educación de la Provincia</t>
  </si>
  <si>
    <t>Departamento de Planeamiento y Estadística</t>
  </si>
  <si>
    <t>tucu_educ</t>
  </si>
  <si>
    <t>Mapa Educativo Tucumán</t>
  </si>
  <si>
    <t>http://www.educaciontuc.gov.ar/nsitio/</t>
  </si>
  <si>
    <t>Luciana Perez Zamora</t>
  </si>
  <si>
    <t>planeamyest@yahoo.com</t>
  </si>
  <si>
    <t>http://www.educaciontuc.gob.ar/sistema/sistemas/mapa/tucuman/</t>
  </si>
  <si>
    <t>http://www.educaciontuc.gov.ar/sistema/sistemas/mapa/wms/wms.php?</t>
  </si>
  <si>
    <t>Ministerio de Desarrollo Social de la Provincia</t>
  </si>
  <si>
    <t>Dirección de Informática</t>
  </si>
  <si>
    <t>tucu_dsocial</t>
  </si>
  <si>
    <t>http://desarrollosocialtuc.gob.ar/</t>
  </si>
  <si>
    <t>Jenny Gonzalez</t>
  </si>
  <si>
    <t>jennygonzalez91@hotmail.com</t>
  </si>
  <si>
    <t>usuario y contraseña: invitado y geoserver</t>
  </si>
  <si>
    <t>http://web2.desarrollosocialtuc.gov.ar/visor/</t>
  </si>
  <si>
    <t>Des_Soc_Tucuman</t>
  </si>
  <si>
    <t>Ministerio de Economía de la Provincia</t>
  </si>
  <si>
    <t>Dirección Provincial de Vialidad de Tucumán</t>
  </si>
  <si>
    <t>tucu_vial</t>
  </si>
  <si>
    <t>http://www.mecontuc.gov.ar/dpv/</t>
  </si>
  <si>
    <t>Carlos Manai</t>
  </si>
  <si>
    <t>carlosmanai@yahoo.com.ar</t>
  </si>
  <si>
    <t>http://idet.tucuman.gob.ar/geoserver/Dir_Prov_Vialidad/wms?</t>
  </si>
  <si>
    <t>http://idet.tucuman.gob.ar/geoserver/Dir_Prov_Vialidad/wfs?</t>
  </si>
  <si>
    <t>Servicio WMS IDET</t>
  </si>
  <si>
    <t>IDET</t>
  </si>
  <si>
    <t>idet</t>
  </si>
  <si>
    <t>http://idet.tucuman.gob.ar/</t>
  </si>
  <si>
    <t>Marcelo Ledesma</t>
  </si>
  <si>
    <t>ledesmarce@gmail.com</t>
  </si>
  <si>
    <t>http://idet.tucuman.gob.ar/visor/</t>
  </si>
  <si>
    <t>http://idet.tucuman.gob.ar/geoserver/idet/wms?</t>
  </si>
  <si>
    <t>http://idet.tucuman.gob.ar/geonetwork3/</t>
  </si>
  <si>
    <t>http://idet.tucuman.gob.ar/geonetwork3/srv/es/csw?service=CSW&amp;request=GetCapabilities</t>
  </si>
  <si>
    <t>IDE_Tucuman</t>
  </si>
  <si>
    <t>WMS IDE TUCUMAN</t>
  </si>
  <si>
    <t>Universidad Nacional de Tucumán</t>
  </si>
  <si>
    <t>IPDU - Facultad de Arquitectura y Urbanismo</t>
  </si>
  <si>
    <t>tucu_urb</t>
  </si>
  <si>
    <t>Observatorio de Fenómenos Urbanos y Territoriales</t>
  </si>
  <si>
    <t>http://www.observatoriofau.org/</t>
  </si>
  <si>
    <t>http://vport.herrera.unt.edu.ar:8900/geoserver/wms?</t>
  </si>
  <si>
    <t>IPVDU</t>
  </si>
  <si>
    <t>tucu_viv</t>
  </si>
  <si>
    <t>http://www.ipvtuc.gov.ar/</t>
  </si>
  <si>
    <t>Matías Fortini</t>
  </si>
  <si>
    <t>matiasfortini@gmail.com</t>
  </si>
  <si>
    <t>http://190.226.54.180:8080/geoserver/IPVyDU/wms?</t>
  </si>
  <si>
    <t>http://190.226.54.180:8080/geoserver/IPVyDU/wfs?</t>
  </si>
  <si>
    <t>IPVyDU_Tucuman</t>
  </si>
  <si>
    <t>Programa de Desarrollo de Áreas Metropolitanas del Interior</t>
  </si>
  <si>
    <t>edamet_urb</t>
  </si>
  <si>
    <t>Información urbano-territorial - Estudio de Diagnóstico del Área Metropolitana de Tucumán (EDAMET)</t>
  </si>
  <si>
    <t>http://www.dami.uec.gov.ar/donde-se-implementa/am-tucuman/</t>
  </si>
  <si>
    <t>siga@proyungas.org.ar</t>
  </si>
  <si>
    <t>http://dami.tucuman.gov.ar/ArcGIS/services/DAMI_UrbanoTerritorial/MapServer/WMSServer?</t>
  </si>
  <si>
    <t>http://dami.tucuman.gov.ar/ArcGIS/services/DAMI_UrbanoTerritorial/MapServer/WFSServer?</t>
  </si>
  <si>
    <t>edamet_legal</t>
  </si>
  <si>
    <t>Información Legal - Estudio de Diagnóstico del Área Metropolitana de Tucumán (EDAMET)</t>
  </si>
  <si>
    <t>http://dami.tucuman.gov.ar/ArcGIS/services/DAMI_Legal/MapServer/WMSServer?</t>
  </si>
  <si>
    <t>http://dami.tucuman.gov.ar/ArcGIS/services/DAMI_Legal/MapServer/WFSServer?</t>
  </si>
  <si>
    <t>edamet_amb</t>
  </si>
  <si>
    <t>Información Ambiental - Estudio de Diagnóstico del Área Metropolitana de Tucumán (EDAMET)</t>
  </si>
  <si>
    <t>http://dami.tucuman.gov.ar/ArcGIS/services/DAMI_Ambiental/MapServer/WMSServer?</t>
  </si>
  <si>
    <t>http://dami.tucuman.gov.ar/ArcGIS/services/DAMI_Ambiental/MapServer/WFSServer?</t>
  </si>
  <si>
    <t>EDAMET</t>
  </si>
  <si>
    <t>DAMI_Ambiental</t>
  </si>
  <si>
    <t>Ministerio de Desarrollo Productivo</t>
  </si>
  <si>
    <t>RIDES</t>
  </si>
  <si>
    <t>tucu_tafi</t>
  </si>
  <si>
    <t>http://rides.producciontucuman.gov.ar/</t>
  </si>
  <si>
    <t>Mónica Odstrcil</t>
  </si>
  <si>
    <t>modstrcil@producciontucuman.gov.ar</t>
  </si>
  <si>
    <t>http://rides.producciontucuman.gov.ar/ArcGIS/services/TafidelValle/MapServer/WMSServer?</t>
  </si>
  <si>
    <t>Tafi del Valle</t>
  </si>
  <si>
    <t>tucu_lules</t>
  </si>
  <si>
    <t>http://rides.producciontucuman.gov.ar/ArcGIS/services/Lules/MapServer/WMSServer?</t>
  </si>
  <si>
    <t>Sistema de Riego Lules</t>
  </si>
  <si>
    <t>rides</t>
  </si>
  <si>
    <t>04/11 nos indican que hay un wms unificado, que mandarán el wfs //25/10 se mandó mail porque tienen varios WMS y WFS ver http://idet.tucuman.gob.ar/idet-avanzado/geo-servicios/</t>
  </si>
  <si>
    <t>http://rides.producciontucuman.gov.ar/visor/visor/index.html</t>
  </si>
  <si>
    <t>http://rides.producciontucuman.gov.ar/ArcGIS/services/RIDES_WMS/MapServer/WMSServer</t>
  </si>
  <si>
    <t>http://rides.producciontucuman.gov.ar/ArcGIS/services/Informacion_Productiva_WFS/MapServer/WFSServer?</t>
  </si>
  <si>
    <t>tucu_choromoro</t>
  </si>
  <si>
    <t>http://rides.producciontucuman.gov.ar/ArcGIS/services/Choromoro/MapServer/WMSServer?</t>
  </si>
  <si>
    <t>Proyecto de Riego Rio Chormoro</t>
  </si>
  <si>
    <t>tucu_imgprod</t>
  </si>
  <si>
    <t>http://rides.producciontucuman.gov.ar/ArcGIS/services/ImagenesMDP/mapserver/WMSServer?</t>
  </si>
  <si>
    <t>Imagenes Min.Des. Productivo</t>
  </si>
  <si>
    <t>Secretaría de Gestión Pública y Planeamiento</t>
  </si>
  <si>
    <t>tucu_geosplan</t>
  </si>
  <si>
    <t>GeoSPlan - Servicios Geográficos para la Gestión Pública y Mantenimiento</t>
  </si>
  <si>
    <t>http://geosplan.tucuman.gob.ar/inicio/geosplan.html</t>
  </si>
  <si>
    <t>mariamancilla@yahoo.com.ar</t>
  </si>
  <si>
    <t>tienen mas de un wms, preguntar luego de la actualización como ponerlos</t>
  </si>
  <si>
    <t>http://geosplan.tucuman.gob.ar/visor</t>
  </si>
  <si>
    <t>http://geosplan.tucuman.gob.ar/geoserver/LED/wms?</t>
  </si>
  <si>
    <t>http://geosplan.tucuman.gob.ar/geoserver/CapasBase/wfs?</t>
  </si>
  <si>
    <t>GeoSPlan_Tucuman</t>
  </si>
  <si>
    <t>Servicio WMS de la SGPyP</t>
  </si>
  <si>
    <t>Secretaría de Hacienda</t>
  </si>
  <si>
    <t>tucu_catastro</t>
  </si>
  <si>
    <t>Dirección General de Catastro de la Provincia de Tucumán</t>
  </si>
  <si>
    <t>http://www.catastrotucuman.gov.ar/</t>
  </si>
  <si>
    <t>http://200.45.224.101:8080/geoserver/dgc/wms?</t>
  </si>
  <si>
    <t>http://200.45.224.101:8081/geoserver/dgc/wfs?</t>
  </si>
  <si>
    <t>Secretaría de Estado de Gestión Pública y Planeamiento</t>
  </si>
  <si>
    <t>Subsecretaria de Planeamiento y Tecnologías de Gestión</t>
  </si>
  <si>
    <t>tucu_estadistica</t>
  </si>
  <si>
    <t>http://estadistica.tucuman.gov.ar/</t>
  </si>
  <si>
    <t>Lic. Raúl García</t>
  </si>
  <si>
    <t>rgarcia@rig.tucuman.gov.ar</t>
  </si>
  <si>
    <t>http://estadistica.tucuman.gov.ar/visorexterno/</t>
  </si>
  <si>
    <t>http://181.88.186.115:8080/geoserver/servidor/wms?</t>
  </si>
  <si>
    <t>http://181.88.186.115:8080/geoserver/servidor/wfs?</t>
  </si>
  <si>
    <t>Estadistica_Tucuman</t>
  </si>
  <si>
    <t>Municipalidad de la Ciudad de Corrientes</t>
  </si>
  <si>
    <t>idemcc</t>
  </si>
  <si>
    <t>Infraestructura de Datos Espaciales de la Municipalidad de la Ciudad de Corrientes</t>
  </si>
  <si>
    <t>http://gis.ciudaddecorrientes.gob.ar/</t>
  </si>
  <si>
    <t>Edgardo Podesta</t>
  </si>
  <si>
    <t>ed_podesta@hotmail.com</t>
  </si>
  <si>
    <t>anuncio via mail 20/02</t>
  </si>
  <si>
    <t>http://gis.ciudaddecorrientes.gob.ar/resolucion_creacion_idemcc.html</t>
  </si>
  <si>
    <t>http://gis.ciudaddecorrientes.gob.ar/idemcc/</t>
  </si>
  <si>
    <t>http://gis.ciudaddecorrientes.gob.ar:8000/geoserver/wms?</t>
  </si>
  <si>
    <t>WMS - DPOHidraulica BsAs</t>
  </si>
  <si>
    <t>23/02/17 no anda nada</t>
  </si>
  <si>
    <t>Dirección de Geodesia - Prov. de Bs As</t>
  </si>
  <si>
    <t>Título del metadato del servicio WMS</t>
  </si>
  <si>
    <t>idehab</t>
  </si>
  <si>
    <t>IDEHab</t>
  </si>
  <si>
    <t>Subsecretaría Social de Tierras, Urbanismo y Vivienda - Instituto de la Vivienda de la Provincia de Buenos Aires</t>
  </si>
  <si>
    <t>http://www.mosp.gba.gov.ar/subsecretarias/subST.php</t>
  </si>
  <si>
    <t>idehab.pba@gmail.com</t>
  </si>
  <si>
    <t>http://190.188.234.6/mapa</t>
  </si>
  <si>
    <t>http://190.188.234.6/geoserver/wms?</t>
  </si>
  <si>
    <t>01/03/17 no anda nada de inta!</t>
  </si>
  <si>
    <t>ELIMINADO</t>
  </si>
  <si>
    <t>Unidad para el Cambio Rural (UCAR) - Ministerio de Agricultura, Ganadería y Pesca</t>
  </si>
  <si>
    <t>Ente Nacional Regulador del Gas (ENARGAS)</t>
  </si>
  <si>
    <t>Sistema de Información Cultural de la República Argentina</t>
  </si>
  <si>
    <t>http://www.ucar.gob.ar/index.php/biblioteca-multimedia/sistema-geografico</t>
  </si>
  <si>
    <t>http://www.enargas.gov.ar/GIS/Apps/Mapa_Interactivo_ENARGAS_V1.0/ext/</t>
  </si>
  <si>
    <t>Unidad para el Cambio Rural</t>
  </si>
  <si>
    <t>http://www.ucar.gob.ar</t>
  </si>
  <si>
    <t>Jefatura de Gabinete de Ministros</t>
  </si>
  <si>
    <t>Ente Nacional Regulador del Gas</t>
  </si>
  <si>
    <t>enargas</t>
  </si>
  <si>
    <t>http://www.enargas.gov.ar</t>
  </si>
  <si>
    <t>Ministerio de Cultura</t>
  </si>
  <si>
    <t>sinca</t>
  </si>
  <si>
    <t>http://www.sinca.gob.ar</t>
  </si>
  <si>
    <t>hernanseiguer@gmail.com</t>
  </si>
  <si>
    <t>02/03 se le manda mail para que complete el formulario</t>
  </si>
  <si>
    <t>Hernán Seiguer</t>
  </si>
  <si>
    <t>02/03 se le manda mail para que completen form y por el error de geoserver, no anda el wms pero si el geonode, las capas están cargadas…</t>
  </si>
  <si>
    <t>http://www.siat.mendoza.gov.ar/geonetwork/srv/en/main.home</t>
  </si>
  <si>
    <t>http://www.siat.mendoza.gov.ar/geonetwork/srv/es/csw?request=GetCapabilities&amp;service=CSW</t>
  </si>
  <si>
    <t>Mario Piumetto indica que es muy viejo y que hay que eliminarlo // ES MUY VIEJO Y NO TIENE ORGANISMO</t>
  </si>
  <si>
    <t>por contacto con Mario Piumetto el 06/03/2017 se carga la pagina del geoportal en la pagina de visualizadores, igual se consulta a él por los geoservicios /// contacto? // tienen mas de un visualizador, está el atlas 2007, el de estadistica y un geoexplorer que no anda</t>
  </si>
  <si>
    <t>Subsecretaría de Sistemas de Información Geográfica</t>
  </si>
  <si>
    <t>http://catalogogis.ciudaddecorrientes.gob.ar:8001/geonetwork/srv/eng/csw?service=CSW&amp;version=2.0.2&amp;request=GetCapabilities</t>
  </si>
  <si>
    <t>http://www.rosario.gov.ar/web/gobierno/gobierno-abierto/infraestructura-de-datos-espaciales-ide</t>
  </si>
  <si>
    <t>Secretaría General - Dirección General de Informática</t>
  </si>
  <si>
    <t>05/01/2017 corrijen el error /// 28/12 se le consulta porque el wms no carga en GN porque no tiene habilitado el 3857 // 19/12 respondió formulario // 24/11 se mandó mail pero no respondió, se le consulta por otros geoservicios</t>
  </si>
  <si>
    <t>no carga el visualizador</t>
  </si>
  <si>
    <t>http://www.sinca.gob.ar/sic/mapa/</t>
  </si>
  <si>
    <t>Erik</t>
  </si>
  <si>
    <t>Erik nos informa que lo están trabajando para que se vea online // 07/03 se manda mail a Erik // NO FUNCIONAN LOS LINKS VISUALIZADOR Y GEOSERVER</t>
  </si>
  <si>
    <t>http://geo2.ambiente.gob.ar/geoserver/wfs?</t>
  </si>
  <si>
    <t>https://geonode.senasa.gov.ar/geoserver/wfs?</t>
  </si>
  <si>
    <t>se elimina de la pagina web dado que por el momento está offlin por instrucciones de Erica Bonilla 17/11 el visualizador está en mantenimiento y offline por tiempo indeterminado, se les consulta si lo sacamos momentáneamente de la pag /// 27/10 no anda el visor se informa por mail</t>
  </si>
  <si>
    <t>DPCeIT - SIT (IDE Catastro)</t>
  </si>
  <si>
    <t>09/03/2017 se les escribe para que corrijan los nombres de las capas, responde gracias por el mail y sugerencias, pero nada mas // los nombres de capas tienen un link que no levanta bien ojo 11/11 pudieron implementar el mapa base con las instrucciones que les mandamos en su GN de prueba</t>
  </si>
  <si>
    <t>http://gis.ada.gba.gov.ar/gis/</t>
  </si>
  <si>
    <t>karinatau@hotmail.com</t>
  </si>
  <si>
    <t>Karina Tau</t>
  </si>
  <si>
    <t>IDE Municipalidad de San Fernando del Valle de Catamarca</t>
  </si>
  <si>
    <t>pedromonferran@hotmail.com; pmonferran@catamarcaciudad.gob.ar; catastromunicipal@catamarcaciudad.gob.ar</t>
  </si>
  <si>
    <t>20/03 responde al formulario y manda la normativa por mail - se actualiza la pagina web de idera y se le informa que no anda bien al menos una capa WFS y que completen el nombre del servicio y el contacto -- 03/03/2017 se le escribe de nuevo - 09/01 se le escribe para que complete el formulario</t>
  </si>
  <si>
    <t>http://190.228.16.100/geoserver/catamarca_editable/wms</t>
  </si>
  <si>
    <t>http://190.228.16.100:8080/geoserver/catamarca_editable/wfs</t>
  </si>
  <si>
    <t>Matias Rafael Castro Diaz</t>
  </si>
  <si>
    <t>mcastrodiaz@catamarca.gov.ar</t>
  </si>
  <si>
    <t>http://200.43.169.146:8080/geonetwork/srv/spa/catalog.search#/home</t>
  </si>
  <si>
    <t>www.bahra.gob.ar/mapa/</t>
  </si>
  <si>
    <t>http://wms.ign.gob.ar/geoserver/idera/bahra/wms?</t>
  </si>
  <si>
    <t>http://wms.ign.gob.ar/geoserver/idera/bahra/wfs?</t>
  </si>
  <si>
    <t>responde - 13/10 mail a banchero para pedir que completen form y cambien nombre de manfredi y bariloche // cambiar a IDE nacional, dado que traen servicios de otros servidores</t>
  </si>
  <si>
    <t>07/04/17 había preguntado el 29/03 a que link me refería...se le informa que nos referíamos a su consulta y que confirme si preguntaba por el visualizador.... -13-21/03/17 se le manda mail consultando sobre la normativa IDE, dado que consulta porque no está en esa categoría28/12 se manda mail consultando por el catálogo, responden que está online pero hay problemas de dominios, nos avisarán cuando esté // 26/10 se manda mail por el catálogo porque no anda el catalogo, el contacto es desarrollo.tecnologico.moreno@gmail.com con Martín Flores o Laura</t>
  </si>
  <si>
    <t>zArgentina</t>
  </si>
  <si>
    <t>zBuenos Aires</t>
  </si>
  <si>
    <t>zChaco</t>
  </si>
  <si>
    <t>zCórdoba</t>
  </si>
  <si>
    <t>zJujuy</t>
  </si>
  <si>
    <t>zSan Luis</t>
  </si>
  <si>
    <t>zSanta Cruz</t>
  </si>
  <si>
    <t>zTucumán</t>
  </si>
  <si>
    <t>29/03/17 Nora Lucioni responde que lo que UCAR publique debería ser a través del visualizador de agroindustria, y que no tienen nada que se pueda publicar, se elimina - se consulta a Nora Lucioni (Mariana Gasparotto)</t>
  </si>
  <si>
    <t>Visualizadores de Instituciones Públicas</t>
  </si>
  <si>
    <t>se agrega a las páginas de Geoservicios y Visualizadores</t>
  </si>
  <si>
    <t>Ing. Agrim. Mariano Damián Ortego</t>
  </si>
  <si>
    <t>mortegop@gmail.com</t>
  </si>
  <si>
    <t>Servicio Web de Mapas de la IDE de Catamarca</t>
  </si>
  <si>
    <t>07/04 anda todo ok - 10/03 completan el formulario, se les a Maubecin responde que lo hemos recibido que completen los datos de contacto -- 01/03 anda… 18/01 no anda…</t>
  </si>
  <si>
    <t>29/03/17 rrodriguezcastro@mininterior.gob.ar es el contacto técnico. Se lo asesora en como cambiar el nombre del WMS, se aguarda respuesta.</t>
  </si>
  <si>
    <t>07/04/17 se manda mail por las dudas, pero en principio se quitaría dado que esta info pasaría por IDE Mendoza</t>
  </si>
  <si>
    <t xml:space="preserve">07/04/17 se observan problemas con el wms </t>
  </si>
  <si>
    <t>de acuerdo a Maria Del Huerto este es el visualizador original, se quita dado que no es el mas actualizado</t>
  </si>
  <si>
    <t>07/04/17 se le vuelve a escribir a ver si responde - 16/03/2017 nos pasa el contacto Yuli Infante, le mandamos mail a ver si tienen wms, además la url del visor cambió, se actualiza en la tabla ver contacto y si tienen wms</t>
  </si>
  <si>
    <t>https://gobiernoabierto.cordoba.gob.ar/data/datos-abiertos</t>
  </si>
  <si>
    <t>https://gobiernoabierto.cordoba.gob.ar/mapas/emap/#</t>
  </si>
  <si>
    <t>http://datos.bahiablanca.gob.ar/home</t>
  </si>
  <si>
    <t>jpq.1987@gmail.com</t>
  </si>
  <si>
    <t xml:space="preserve">Juan Pablo Quiñones </t>
  </si>
  <si>
    <t>www.urbasig.minfra.gba.gov.ar</t>
  </si>
  <si>
    <t>http://www.urbasig.minfra.gba.gob.ar/geoserver/urbasig/wms?</t>
  </si>
  <si>
    <t>http://www.urbasig.minfra.gba.gob.ar/geoserver/urbasig/wfs?</t>
  </si>
  <si>
    <t>mapa_edu</t>
  </si>
  <si>
    <t>http://mapa.educacion.gob.ar</t>
  </si>
  <si>
    <t>Luis Piccinali</t>
  </si>
  <si>
    <t>luispicci@gmail.com</t>
  </si>
  <si>
    <t>19/04/2017 actualizacion de los datos</t>
  </si>
  <si>
    <t>http://mapa.educacion.gob.ar/geoserver/ogc/wms?</t>
  </si>
  <si>
    <t>http://mapa.educacion.gob.ar/geoserver/ogc/wfs?</t>
  </si>
  <si>
    <t>http://mapa.educacion.gob.ar/mapas/educacion/localizar/</t>
  </si>
  <si>
    <t>10/04/17 responde que estan revisando el sistema y ponen cc al responsable de informática que es Federico Sanche -- 07/04/17 se les consulta si lo pudieron ver, dado que no han completado el formulario  - 07/03/17 dicen que van a completar el formulario - 24/02/2017 se manda mail a ver si está vigente y si completan el form</t>
  </si>
  <si>
    <t>10/04 nos responde preguntando cual es la consulta y se le indica que queremos saber el estado del visualizador y si es informacion oficial --  07/04/17 se reenvía el mail - 09/03/17 se le escribe a Delcogliano para ver si sabe de esto, porque no anda. realizado por CeSPI UNLP, no aparece en la pag de la municipalidad</t>
  </si>
  <si>
    <t>Pablo Camus</t>
  </si>
  <si>
    <t>en conversación telefónica con José Maraz nos comenta que el servidor está en proceso de pasar de tercerizado a local, además él está en ide san juan que está en proceso de conformación, también Natalia Varas está en el proyecto de IDE. Cuando se sepa quien estará a cargo del de catastro nos informará probablemente el responsable de informatica Pablo Camus, se quita el visor que no está disponible de la página de idera -- 07/04/17 se refuerza con otro mail 09/09/17 se reenvia a Jose Maraz el mail - 03/03/2017 se manda de nuevo mail pero con el mail correcto // 24/07/2016 se vuelve a mandar mail pero porque además no anda geoserver// 31-08 se mandó mail pero llegó rebotado</t>
  </si>
  <si>
    <t>05/05 se le escribe nuevamente a Mourglia para ver si tiene un contacto --- 06/03 se le escribe a José Mourglia para ver si él es el contacto // contacto? No anda el wms pero tienen info 2016</t>
  </si>
  <si>
    <t>Universidad Nacional del Centro de la Provincia de Buenos Aires</t>
  </si>
  <si>
    <t>ide_unicen</t>
  </si>
  <si>
    <t>IDE Facultad de Ciencias Humanas - UNICEN</t>
  </si>
  <si>
    <t>http://www.fch.unicen.edu.ar/</t>
  </si>
  <si>
    <t>Santiago Linares</t>
  </si>
  <si>
    <t>slinares@fch.unicen.edu.ar</t>
  </si>
  <si>
    <t xml:space="preserve">http://ide.fch.unicen.edu.ar/ </t>
  </si>
  <si>
    <t>http://190.0.236.21/cgi-bin/mapserv?map=/var/www/gistandil/GisTandil/maps/GisTandil.map&amp;VERSION=1.3.0</t>
  </si>
  <si>
    <t>http://www.dpijujuy.gob.ar/geoserver/wms?</t>
  </si>
  <si>
    <t>http://geointa.inta.gov.ar/geoserverLP/wms?</t>
  </si>
  <si>
    <t>http://www.siat.mendoza.gov.ar/geoserver/wms?</t>
  </si>
  <si>
    <t>http://www.siat.mendoza.gov.ar/geoserver/wfs?</t>
  </si>
  <si>
    <t>15/05 se pide confirmación de que es lo que se puede publicar y los metadatos del servicio -- 25/11 responde Erik que los nuevos servicios son los de catastro, el visualizador tiene problemas en mozzilla//se manda mail a Eric, para ver si cambió la URL según el catálogo hay uno nuevo</t>
  </si>
  <si>
    <t>15/05 se quita de la web hasta que esté online -- 07/03 nos informa Erik que está offline, que están arreglandolo</t>
  </si>
  <si>
    <t>http://hidrocarburos.energianeuquen.gov.ar:38080/geoserver/mineria/wfs?</t>
  </si>
  <si>
    <t>http://hidrocarburos.energianeuquen.gov.ar:38080/geoserver/hidrocarburos/wms?</t>
  </si>
  <si>
    <t>15/05 responde que estuvo caido el server por un virus y que las nuevas url son las que corresponden, se acualiza -- 15/05 se quita de la web hasta que esté online, se le escribe a Marcel Carre porque ningún servicio tiene capas disponibles -- los links andan pero se ve en la pagina (http://hidrocarburos.energianeuquen.gov.ar/detalle.php?page=hidrocarburos&amp;pageGIS=si&amp;idsc=53&amp;idc=) que ha sido modificada la url, se consulta</t>
  </si>
  <si>
    <t>15/05 responde que estuvo caido el server por un virus y que las nuevas url son las que corresponden, se acualiza -- 15/05 se quita de la web hasta que esté online, se le escribe a Marcel Carre porque ningún servicio tiene capas disponibles --los links andan pero se ve en la pagina (http://hidrocarburos.energianeuquen.gov.ar/detalle.php?page=hidrocarburos&amp;pageGIS=si&amp;idsc=53&amp;idc=) que ha sido modificada la url, se consulta</t>
  </si>
  <si>
    <t>http://catastro.neuquen.gov.ar/nqn_ide/services/IDE/Catastro/MapServer/WmsServer</t>
  </si>
  <si>
    <t>http://catastro.neuquen.gov.ar/nqn_ide/services/IDE/Catastro/MapServer/WFSServer</t>
  </si>
  <si>
    <t>​http://hidrocarburos.energianeuquen.gob.ar:38080/geoserver/hidrocarburos/wms?</t>
  </si>
  <si>
    <t>05/05 se le escribe a ver si es que pueden ver eso del wms, no se pone en la web-- 03/03/17 nos manda el link al visor y wms. El wms no carga en qgis y el visor solo carga las capas si el monitor es chico.</t>
  </si>
  <si>
    <t>http://web2.desarrollosocialtuc.gov.ar/geoserver/wms?</t>
  </si>
  <si>
    <t>Fundación Instituto de Desarrollo Rural</t>
  </si>
  <si>
    <t>http://ogc.ecoatlas.org.ar/geoserver/wfs?</t>
  </si>
  <si>
    <t>Cantidad de visualizadores</t>
  </si>
  <si>
    <t>Cantidad de IDE</t>
  </si>
  <si>
    <t>visualizadores</t>
  </si>
  <si>
    <t>VISUALIZADORES</t>
  </si>
  <si>
    <t>PROVINCIAS</t>
  </si>
  <si>
    <t>GEOSERVICIOS</t>
  </si>
  <si>
    <t>Paginas de Datos Abiertos</t>
  </si>
  <si>
    <t>url</t>
  </si>
  <si>
    <t>Paginas de Geoservicios</t>
  </si>
  <si>
    <t>Etiquetas de fila</t>
  </si>
  <si>
    <t>Total general</t>
  </si>
  <si>
    <t>Cuenta de Jurisdicción</t>
  </si>
  <si>
    <t>provincias</t>
  </si>
  <si>
    <t>Jurisdicciones</t>
  </si>
  <si>
    <t>Cuenta de Paginas de Datos Abiertos</t>
  </si>
  <si>
    <t>Cuenta de Pag. Visualizadores</t>
  </si>
  <si>
    <t>HTML</t>
  </si>
  <si>
    <t>cat_cord</t>
  </si>
  <si>
    <t>figliolo_p@cordoba.gov.ar</t>
  </si>
  <si>
    <t>Figliolo Pablo</t>
  </si>
  <si>
    <t>nos responden que no tienen Geoservicios y se agrega al visualizador07/04/17 se les escribe para saber los Geoservicios - 10/03/17 Piumetto nos pone en contacto con dos personas Silvia y Andrés, se les escribe, tienen dos visualizadores, cuál es la diferencia? Y se espera saber sobre los geoservicios a Silvia - 02/03/2017 se manda un mail a Piumetto para ver si lo dejamos o lo reemplazamos…//es con usuario y contraseña</t>
  </si>
  <si>
    <t>Visualizadores de mapas de jurisdicción Local</t>
  </si>
  <si>
    <t>http://datos.arsat.com.ar/</t>
  </si>
  <si>
    <t>http://www.mardelplata.gob.ar/opendata</t>
  </si>
  <si>
    <t>catalogo idera 3,2,1</t>
  </si>
  <si>
    <t>catalogo 3,0,4</t>
  </si>
  <si>
    <t>Claudia Oliveira Mattos</t>
  </si>
  <si>
    <t xml:space="preserve">coliveiramattos@yahoo.com.ar </t>
  </si>
  <si>
    <t>23/05 nos indican que el contacto el la arq Claudia Oliveira Mattos se le escribe por el mapa base y los metadatos del servicio -- 15/05 se le escribe a Guillermina para ver quien es el contacto porque no anda bien el Geonode, tampoco tiene cargados metadatos de servicio</t>
  </si>
  <si>
    <t>24/05 se le escribe a Juan dado que el WMS de GeoBASIG y Geoinfra son iguales -- 24/05 se manda mail porque no anda geoserver y en el visualizador no andan las capas de ADA, informan que cambió su WMS --2/12 responden al formulario //se mandó mail para saber si tienen geoservicios</t>
  </si>
  <si>
    <t>24/05 se le escribe a Juan dado que el WMS de GeoBASIG y Geoinfra son iguales -- actualizado el wms 11/11 actualizan la url, pero se les pide si se puede configurar el metadato del wms ("juan garriz" &lt;tgarriz@gmail.com&gt;) // 01/11 se le escribe al contacto que nos pasaron  // 31/10 Mauro de Hidraulica indica que el contacto es gmbertolotti@gmail.com // se vuelve a consultar a ver si es que pueden actualizar los datos // geobasig@gmail.com Juan Pablo Garriz mail enviado para si ese es el contacto y quien es el responsable /// geosecdir@mosp.gba.gov.ar, geodigit@mosp.gba.gov.ar, geobasig@gmail.com</t>
  </si>
  <si>
    <t>Eliminado Igual a GeoInfra</t>
  </si>
  <si>
    <t>nos avisa Juan Pablo que está caido el servidor, se le pide que nos avise cuando esté online24/05 se le escribe portque da error la página --12/04/2017 nos responden con la nueva url 07/04/17 se le escribe de nuevo porque no respondió y hoy no se puede acceder a nada - 14/03/17 nos adjunta el mail de Juan Pablo Quiñones para consultarle, se envia mail- 09/03/2017 se consulta si averiguaron algo //  24/02/2017 se manda mail para ver si son los mismos de geobasig y si arreglan geoserver</t>
  </si>
  <si>
    <t>http://www.glaciaresargentinos.gob.ar/mapas/</t>
  </si>
  <si>
    <t>gcosta@mendoza-conicet.gob.ar</t>
  </si>
  <si>
    <t>Gustavo Costa</t>
  </si>
  <si>
    <t>carga lista de capas pero no cargan las capas</t>
  </si>
  <si>
    <t>Instituciones Nacionales</t>
  </si>
  <si>
    <t>VER</t>
  </si>
  <si>
    <t>http://hidrocarburos.energianeuquen.gob.ar:38080/geoserver/mineria/wms?</t>
  </si>
  <si>
    <t>Neuquen</t>
  </si>
  <si>
    <t>z_no_nodo</t>
  </si>
  <si>
    <t>z_eliminar</t>
  </si>
  <si>
    <t>Geoserver</t>
  </si>
  <si>
    <t>Mapserver</t>
  </si>
  <si>
    <t>ArcGis Server</t>
  </si>
  <si>
    <t>Catalogos por Jurisdicción</t>
  </si>
  <si>
    <t>(Varios elementos)</t>
  </si>
  <si>
    <t>Catálogo de Metadatos</t>
  </si>
  <si>
    <t>Distribución provincial</t>
  </si>
  <si>
    <t>Geoservicios WFS</t>
  </si>
  <si>
    <t>Geoservicios</t>
  </si>
  <si>
    <t>WFS</t>
  </si>
  <si>
    <t>WMS pausado, se modifica a mano por problema en la versión, solo se puede usar el 1.1</t>
  </si>
  <si>
    <t>http://ide.se.gov.ar/geonetwork/</t>
  </si>
  <si>
    <t>WMS pausado para cambiar el nombre del metadato</t>
  </si>
  <si>
    <t>error: sun.security.validator.ValidatorException: PKIX path validation failed: java.security.cert.CertPathValidatorException: timestamp check failed</t>
  </si>
  <si>
    <t>anda mal, Horacio dice no poner</t>
  </si>
  <si>
    <t>http://catalogogis.ciudaddecorrientes.gob.ar:8001/geonetwork/</t>
  </si>
  <si>
    <t>Uno solo IDE Formosa</t>
  </si>
  <si>
    <t>versión 1.1 del servicio</t>
  </si>
  <si>
    <t>no anda el WMS</t>
  </si>
  <si>
    <t>vacio</t>
  </si>
  <si>
    <t>http://geointa.inta.gov.ar/geonetwork/</t>
  </si>
  <si>
    <t>http://geointa.inta.gov.ar/geonetwork/srv/en/catalogue/csw?service=CSW&amp;version=2.0.2&amp;request=GetCapabilities</t>
  </si>
  <si>
    <t>https://www.santafe.gov.ar/idesf/catalogo/</t>
  </si>
  <si>
    <t>multiples WMS</t>
  </si>
  <si>
    <t>http://uedptucuman.dyndns.org/geonetwork/</t>
  </si>
  <si>
    <t>http://uedptucuman.dyndns.org/geonetwork</t>
  </si>
  <si>
    <t>http://uedptucuman.dyndns.org/geonetwork/srv/es/csw?service=CSW&amp;request=GetCapabilities</t>
  </si>
  <si>
    <t>mismo catalogo que RIDES</t>
  </si>
  <si>
    <t>usuario y contraseña</t>
  </si>
  <si>
    <t>http://www.geosplan.tucuman.gob.ar/geonetwork/srv/spa/csw?request=GetCapabilities&amp;service=CSW</t>
  </si>
  <si>
    <t>http://www.geosplan.tucuman.gob.ar/geonetwork/</t>
  </si>
  <si>
    <t>el geonetwork no está en línea</t>
  </si>
  <si>
    <t xml:space="preserve">error 02/06 </t>
  </si>
  <si>
    <t>el wms solo tiene capas de muestra</t>
  </si>
  <si>
    <t>SENASA - Geoportal DNPV</t>
  </si>
  <si>
    <t>corr-tur</t>
  </si>
  <si>
    <t>http://hidrocarburos.energianeuquen.gob.ar:38080/geoserver/hidrocarburos/wms?</t>
  </si>
  <si>
    <t>???</t>
  </si>
  <si>
    <t>Servicio de Mapas de la Autoridad Interjurisdiccional de Cuencas</t>
  </si>
  <si>
    <t>IDE_Catastro</t>
  </si>
  <si>
    <t>Servicio de Mapas del Consejo Provincial de Educación del Neuquén</t>
  </si>
  <si>
    <t>Geoservicios WMS CONAE</t>
  </si>
  <si>
    <t>INDEC - Instituto Nacional de Estadística y Censos de la República Argentina - Servicio Web de Mapas</t>
  </si>
  <si>
    <t>Servicio WMS - Lineamientos Estratégicos para el Desarrollo de Tucumán</t>
  </si>
  <si>
    <t>Informacion Geográfica de la Ciudad de Corrientes</t>
  </si>
  <si>
    <t>Servicio de Mapas Web de la IDE del Conurbano</t>
  </si>
  <si>
    <t>IDR GeoServer Web Map Service</t>
  </si>
  <si>
    <t>Servicio de Mapas de la Dirección Provincial de Recursos Hídricos del Neuquén</t>
  </si>
  <si>
    <t>Proyecto de Riego Rio Choromoro</t>
  </si>
  <si>
    <t>DAMI_UrbanoTerritorial</t>
  </si>
  <si>
    <t>WMS Mapa Educativo de Tucuman</t>
  </si>
  <si>
    <t>Servicio Web de Mapas de la Direccion Provincial de Obra Hidraulica - Provincia de Buenos Aires</t>
  </si>
  <si>
    <t>WMS-Rosario</t>
  </si>
  <si>
    <t>(vacío)</t>
  </si>
  <si>
    <t>????</t>
  </si>
  <si>
    <t>GeoINTA - Nodo Manfredi</t>
  </si>
  <si>
    <t>desarrollosocialtuc.gov.ar</t>
  </si>
  <si>
    <t>Servicio de Mapas de la Secretaría de Gestión Pública del Neuquén</t>
  </si>
  <si>
    <t>Servicio de Mapas del Ministerio de Producción y Turismo del Neuquén</t>
  </si>
  <si>
    <t>Servicio de Mapas de la Dirección Provincial de Defensa Civil del Neuquén</t>
  </si>
  <si>
    <t>Mapa de Secretaria de Energía de la República Argentina</t>
  </si>
  <si>
    <t>DUPLICADO!</t>
  </si>
  <si>
    <t>DAMI_Legal</t>
  </si>
  <si>
    <t>RIDES_WMS</t>
  </si>
  <si>
    <t>Servicio de Mapas de la Dirección Provincial de Vialidad del Neuquén</t>
  </si>
  <si>
    <t>todos los metadatos como servicios</t>
  </si>
  <si>
    <t>(en blanco)</t>
  </si>
  <si>
    <t>con error</t>
  </si>
  <si>
    <t>total</t>
  </si>
  <si>
    <t>sin wms</t>
  </si>
  <si>
    <t>corresponde al portal</t>
  </si>
  <si>
    <t>no va mas</t>
  </si>
  <si>
    <t>SEGEMAR</t>
  </si>
  <si>
    <t>segemar</t>
  </si>
  <si>
    <t>SIG SEGEMAR</t>
  </si>
  <si>
    <t>http://segemar.gov.ar/</t>
  </si>
  <si>
    <t>Federico Ferpozzi</t>
  </si>
  <si>
    <t>fedeferpo@gmail.com</t>
  </si>
  <si>
    <t>http://sig.segemar.gov.ar</t>
  </si>
  <si>
    <t>http://sig.segemar.gov.ar/wms</t>
  </si>
  <si>
    <t>Servicio WMS del Servicio Geologico Minero Argentino</t>
  </si>
  <si>
    <t>Cuenta de Título del metadato del servicio WMS</t>
  </si>
  <si>
    <t>titulo</t>
  </si>
  <si>
    <t>Título del Servicio</t>
  </si>
  <si>
    <t>Título Personalizado</t>
  </si>
  <si>
    <t>cantidad</t>
  </si>
  <si>
    <t>Suma de cantidad</t>
  </si>
  <si>
    <t>Cuenta de Paginas de Geoservicios</t>
  </si>
  <si>
    <t>no WFS</t>
  </si>
  <si>
    <t>conae_ambiente</t>
  </si>
  <si>
    <t>http://www.ign.gob.ar/content/datos-abiertos</t>
  </si>
  <si>
    <t>Horacio dice que no se actualiza no anda bien QUITAR</t>
  </si>
  <si>
    <t>Mapa Educativo</t>
  </si>
  <si>
    <t>http://ide.se.gov.ar/geonetwork/srv/spa/csw?</t>
  </si>
  <si>
    <t>http://geoservicios.indec.gov.ar/geoserver/wfs?</t>
  </si>
  <si>
    <t>Gustavo Camporro</t>
  </si>
  <si>
    <t>gcamporro@arsat.com.ar</t>
  </si>
  <si>
    <t>05/07 nos manda wms</t>
  </si>
  <si>
    <t>Empresas Publicas</t>
  </si>
  <si>
    <t>http://ide.arsat.com.ar/ide-arsat/geoServices/wms</t>
  </si>
  <si>
    <t>http://www.senasa.gob.ar/</t>
  </si>
  <si>
    <t>Javier Orzuza</t>
  </si>
  <si>
    <t>jorzuza@senasa.gob.ar</t>
  </si>
  <si>
    <t>03/07/17 nos escribe javier para avisar que las url ahora son gob.ar con B, se actualiza la web de idera y la tabla, falta chequear la cosecha en el GN de desarrollo. Se le avisa que la pag está actualizada  el 04/07</t>
  </si>
  <si>
    <t>https://geonode.senasa.gob.ar/</t>
  </si>
  <si>
    <t>https://geonode.senasa.gob.ar/geoserver/wms?</t>
  </si>
  <si>
    <t>https://geonode.senasa.gob.ar/geoserver/wfs?</t>
  </si>
  <si>
    <t>https://geonode.senasa.gob.ar/search/form/</t>
  </si>
  <si>
    <t>https://geonode.senasa.gob.ar/catalogue/csw</t>
  </si>
  <si>
    <t>SENASA WMS DNPV (Direccion Nacional de Proteccion Vegetal)</t>
  </si>
  <si>
    <t>http://www.ide.misiones.gov.ar/index.php?option=com_content&amp;view=article&amp;id=36&amp;Itemid=4</t>
  </si>
  <si>
    <t>http://ide.extranet.rionegro.gov.ar/catalogue/csw?service=CSW&amp;request=GetCapabilities</t>
  </si>
  <si>
    <t>http://geointa.inta.gov.ar/geonetwork/srv/en/main.home</t>
  </si>
  <si>
    <t>06/07/17 se manda mail a G. costa por el nombre del wms. UNCUYO Gobierno de Mendoza</t>
  </si>
  <si>
    <t>06/07/17 se consulta con Ariel Anthieni por el nombre del WMS</t>
  </si>
  <si>
    <t>06/07/17 se le escribe a Rafael, para ver si pudo ver nuestras instrucciones 29/03/17 rrodriguezcastro@mininterior.gob.ar es el contacto técnico. Se lo asesora en como cambiar el nombre del WMS, se aguarda respuesta.</t>
  </si>
  <si>
    <t>Secretaria de Desarrollo, Ciencia, Técnica y Gestión Públiva</t>
  </si>
  <si>
    <t>ide_stago</t>
  </si>
  <si>
    <t>IDE Santiago del Estero</t>
  </si>
  <si>
    <t>http://www.idesantiago.gob.ar/ide-santiago/</t>
  </si>
  <si>
    <t>http://www.sde.gov.ar/</t>
  </si>
  <si>
    <t>ricardo_a_montenegro@live.com.ar</t>
  </si>
  <si>
    <t>Ricardo Montenegro</t>
  </si>
  <si>
    <t>06/07/17 se le escribe a Fede Sanchez para ver en que estado se encuentra la actualización del servidor y si pueden cambiar el nombre del geoserver // 10/04/17 responde que estan revisando el sistema y ponen cc al responsable de informática que es Federico Sanchez -- 07/04/17 se les consulta si lo pudieron ver, dado que no han completado el formulario  - 07/03/17 dicen que van a completar el formulario - 24/02/2017 se manda mail a ver si está vigente y si completan el form</t>
  </si>
  <si>
    <t>07/07/17 se le escribe a fabian y a luis para ver si pueden completar los metadatos del wms ---- el contacto del geonetwork que figura es Jorge G. Brasili jbrasili@neuquen.gov.ar, el GN está vacío pero habilitado</t>
  </si>
  <si>
    <t>07/07/17 se le escribe a Juan Garriz para ver si pueden completar los metadatos del geoserver//  24/05 se le escribe a Juan dado que el WMS de GeoBASIG y Geoinfra son iguales -- 24/05 se manda mail porque no anda geoserver y en el visualizador no andan las capas de ADA, informan que cambió su WMS --2/12 responden al formulario //se mandó mail para saber si tienen geoservicios</t>
  </si>
  <si>
    <t>07/07/17 se intenta una nueva comunicación a los mails de contacto ----- mail enviado 31/08 para si ese es el contacto y quien es el responsable /// mapa_escolar@ed.gba.gov.ar; mapaescolarba@gmail.com</t>
  </si>
  <si>
    <t>07/07/17 se le escribe a Pablo para ver si es que pueden cargar los datos de contacto y título del wms ---- 20/03 responde al formulario y manda la normativa por mail - se actualiza la pagina web de idera y se le informa que no anda bien al menos una capa WFS y que completen el nombre del servicio y el contacto -- 03/03/2017 se le escribe de nuevo - 09/01 se le escribe para que complete el formulario</t>
  </si>
  <si>
    <t xml:space="preserve">07/07/17 se le escribe a Erik para ver si puede modificar el titulo y metadatos del WMS --- </t>
  </si>
  <si>
    <t>07/07/17 se le escribe a Erik para ver si puede modificar el titulo y metadatos del WMS --- 22/02 como faltan datos se le manda mail a Erik para ver si completa el formulario</t>
  </si>
  <si>
    <t>IDE de la Provincia de San Luis</t>
  </si>
  <si>
    <t>07/07/17 actualizaron nombre de wms se elimina de la pagina web dado que por el momento está offline por instrucciones de Erica Bonilla 17/11 el visualizador está en mantenimiento y offline por tiempo indeterminado, se les consulta si lo sacamos momentáneamente de la pag /// 27/10 no anda el visor se informa por mail</t>
  </si>
  <si>
    <t xml:space="preserve">07/07/17 se le escribe para ver si puede modificar el titulo y metadatos del WMS --- </t>
  </si>
  <si>
    <t>Instituto de Geografía Facultad de Ciencias Humanas Universidad Nacional de La Pampa - Servicio Web de Mapa</t>
  </si>
  <si>
    <t>Catastro</t>
  </si>
  <si>
    <t>Gobierno de la Provincia de Mendoza</t>
  </si>
  <si>
    <t>men_ide</t>
  </si>
  <si>
    <t>IDE Mendoza</t>
  </si>
  <si>
    <t>http://idem.wp2.mendoza.gov.ar/</t>
  </si>
  <si>
    <t>sayala@mendoza.gov.ar</t>
  </si>
  <si>
    <t>Silvana Ayala de Britos</t>
  </si>
  <si>
    <t>Si</t>
  </si>
  <si>
    <t>http://idemza2.mendoza.gov.ar</t>
  </si>
  <si>
    <t>http://idemza2.mendoza.gov.ar/geoserver/IDEMendoza/wms?</t>
  </si>
  <si>
    <t>http://idemza2.mendoza.gov.ar/geonetwork/srv/spa/csw?</t>
  </si>
  <si>
    <t>error</t>
  </si>
  <si>
    <t>24/08 se le envía mail con comentarios por metadatos wms, nombres de capas y el CSW que no anda, se pregunta si va a haber catálogo</t>
  </si>
  <si>
    <t>24/05 Claudia nos indica que desde el año pasado ya no se mandtiene mas la IDE, se saca el visor de la pag web de IDERA porque no anda -- 23/05 nos indican que el contacto el la arq Claudia Oliveira Mattos se le escribe por el mapa base y los metadatos del servicio -- 15/05 se le escribe a Guillermina para ver quien es el contacto porque no anda bien el Geonode, tampoco tiene cargados metadatos de servicio</t>
  </si>
  <si>
    <t>Walter Ibañez</t>
  </si>
  <si>
    <t>walterib@gmail.com</t>
  </si>
  <si>
    <t>25/08/17 se le manda mail al contacto que nos pasaron que se llama Walter -- 07/07/17 se le escribe nuevamente para pedirle el contacto de ledesma --- 25/10/2016 indica que Juan Ledesma es responsable y que manda el contacto pero no nos llegó nada ----algunas capas del wms no cargan o están vacias</t>
  </si>
  <si>
    <t>nicolasadriaan@gmail.com</t>
  </si>
  <si>
    <t>11/07 modifica los datos. Nos deja un telefono 2954-584203 07/07/17 se le escribe a Juan Pablo para ver si puede modificar el titulo y metadatos del WMS --- datos de la encuesta</t>
  </si>
  <si>
    <t>Nicolas Perez</t>
  </si>
  <si>
    <t>http://www.ssplan.buenosaires.gov.ar/webfiles/mapaoficial.php</t>
  </si>
  <si>
    <t>https://idecaba.estadisticaciudad.gob.ar/geoserver/wms?</t>
  </si>
  <si>
    <t>https://idecaba.estadisticaciudad.gob.ar/geoserver/wfs?</t>
  </si>
  <si>
    <t>https://metadatos.estadisticaciudad.gob.ar/geonetwork/srv/spa/main.home</t>
  </si>
  <si>
    <t>https://metadatos.estadisticaciudad.gob.ar/geonetwork/srv/es/csw?request=GetCapabilities&amp;service=CSW</t>
  </si>
  <si>
    <t>28/08 se le consulta a Nico por el CSW</t>
  </si>
  <si>
    <t>29/08/17 se le vuelve a escribir porque ayer y hoy no anduvo el servicio -- 7/07/17 se le escribe a Yanina para ver si puede modificar el titulo y metadatos del WMS --- encuesta completada: Estado del Servicio se encuentra en proceso de carga de datos</t>
  </si>
  <si>
    <t>29/08/17 el 21/7 respondió que había hecho la modificación, pero ahora no está andando, se le consulta --- 07/07/17 se escribe a Juan Pablo para ver si cambian los metadatos del WMS --- nos avisa Juan Pablo que está caido el servidor, se le pide que nos avise cuando esté online24/05 se le escribe portque da error la página --12/04/2017 nos responden con la nueva url 07/04/17 se le escribe de nuevo porque no respondió y hoy no se puede acceder a nada - 14/03/17 nos adjunta el mail de Juan Pablo Quiñones para consultarle, se envia mail- 09/03/2017 se consulta si averiguaron algo //  24/02/2017 se manda mail para ver si son los mismos de geobasig y si arreglan geoserver</t>
  </si>
  <si>
    <t>men_cat</t>
  </si>
  <si>
    <t>Administración Tributaria Mendoza</t>
  </si>
  <si>
    <t>Silvana o Orlando Irrazabal</t>
  </si>
  <si>
    <t>oirraza@mendoza.gov.ar</t>
  </si>
  <si>
    <t>https://www.atm.mendoza.gov.ar</t>
  </si>
  <si>
    <t>http://atmgis.mendoza.gov.ar/geoserver/cartografia/wms?</t>
  </si>
  <si>
    <t>Geoserver Web Map Service</t>
  </si>
  <si>
    <t>Infraestructura de Datos Espaciales de Mendoza IDEMendoza</t>
  </si>
  <si>
    <t>no aparece en el listado de WMS</t>
  </si>
  <si>
    <t>SERVIDOR</t>
  </si>
  <si>
    <t>Cuenta de SERVIDOR</t>
  </si>
  <si>
    <t>Observatorio de Fenómenos Urbanos y Territoriales (FAU)</t>
  </si>
  <si>
    <t>Instituto de Estudios Geográficos (UNT)</t>
  </si>
  <si>
    <t>http://www.observatoriofau.org/gis/</t>
  </si>
  <si>
    <t>http://vport.herrera.unt.edu.ar:8894/visor_01.html</t>
  </si>
  <si>
    <t>http://vport.herrera.unt.edu. ar:8894/geoserver/wms?</t>
  </si>
  <si>
    <t>Secretaría de Gestión Pública y Planeamiento (GeoSPlan) - Gestión Pública</t>
  </si>
  <si>
    <t>Secretaría de Gestión Pública y Planeamiento (GeoSPlan) - Lineamientos Estratégicos para el Desarrollo (LED)</t>
  </si>
  <si>
    <t>tucu_geosplan_led</t>
  </si>
  <si>
    <t>Secretaría de Gestión Pública y Planeamiento (GeoSPlan)- Cartografía base</t>
  </si>
  <si>
    <t>tucu_geosplan_base+</t>
  </si>
  <si>
    <t>http://idet.tucuman.gob.ar/geoserver/idet_wfs/wfs?</t>
  </si>
  <si>
    <t>http://geosplan.tucuman.gob.ar/geoserver/SGPyP/wms?</t>
  </si>
  <si>
    <t>http://geosplan.tucuman.gob.ar/geoserver/CapasBase/wms?</t>
  </si>
  <si>
    <t>http://190.3.119.125:8080/geoserver/DGC/wms</t>
  </si>
  <si>
    <t>http://190.3.119.125:8080/geoserver/DGC/wfs</t>
  </si>
  <si>
    <t>http://ide.pergamino.gob.ar:8080/geoserver/wfs?</t>
  </si>
  <si>
    <t>actualizado wms en pagina</t>
  </si>
  <si>
    <t>mail de María del Huerto del 02/10/17</t>
  </si>
  <si>
    <t>tucu_fau</t>
  </si>
  <si>
    <t>tucu_unt</t>
  </si>
  <si>
    <t>no mas cosecha WMS, ya publicaron ellos el servicio!</t>
  </si>
  <si>
    <t>nO</t>
  </si>
  <si>
    <t>Direccion General de Catastro</t>
  </si>
  <si>
    <t>idelp</t>
  </si>
  <si>
    <t>IDE La Pampa (IDELP)</t>
  </si>
  <si>
    <t>http://idelp.lapampa.gob.ar/</t>
  </si>
  <si>
    <t>jdieser@lapampa.gob.ar</t>
  </si>
  <si>
    <t>Javier Dieser</t>
  </si>
  <si>
    <t>idelp.lapampa.gob.ar/geoserver/wms</t>
  </si>
  <si>
    <t>Ministerio de Gobierno y Reforma del Estado</t>
  </si>
  <si>
    <t>Secretaria de Tecnologias para la Gestion</t>
  </si>
  <si>
    <t>www.santafe.gov.ar/idesf</t>
  </si>
  <si>
    <t>parriondo@santafe.gov.ar</t>
  </si>
  <si>
    <t>Pedro Arriondo</t>
  </si>
  <si>
    <t>Secretaría de energía eléctrica</t>
  </si>
  <si>
    <t>ebisa</t>
  </si>
  <si>
    <t>EBISA</t>
  </si>
  <si>
    <t>www.ebisa.com.ar</t>
  </si>
  <si>
    <t>lpiccinali@ebisa.com.ar</t>
  </si>
  <si>
    <t>http://ide.ebisa.com.ar/geoserver/wfs?</t>
  </si>
  <si>
    <t>http://ide.ebisa.com.ar/geoserver/wms?</t>
  </si>
  <si>
    <t>Empresas</t>
  </si>
  <si>
    <t>http://ide.ebisa.com.ar/geonetwork/</t>
  </si>
  <si>
    <t>http://ide.ebisa.com.ar/geonetwork/srv/spa/csw?request=GetCapabilities&amp;service=CSW</t>
  </si>
  <si>
    <t>IDE Irrigación</t>
  </si>
  <si>
    <t>men_irri</t>
  </si>
  <si>
    <t>Departamento General de Irrigación</t>
  </si>
  <si>
    <t>http://www.irrigacion.gov.ar</t>
  </si>
  <si>
    <t>de google alert. No tenemos contacto</t>
  </si>
  <si>
    <t>http://ide.irrigacion.gov.ar</t>
  </si>
  <si>
    <t>Municipalidad de Río Cuarto</t>
  </si>
  <si>
    <t>muni_cuarto</t>
  </si>
  <si>
    <t>Subdirección de Sistema de Información Geográfica</t>
  </si>
  <si>
    <t>http://www.riocuarto.gov.ar/</t>
  </si>
  <si>
    <t>Jorge Romano</t>
  </si>
  <si>
    <t>jromano@riocuarto.gov.ar</t>
  </si>
  <si>
    <t>encuesta completada el 27/03</t>
  </si>
  <si>
    <t>http://www.riocuarto.gov.ar/maparioiv/tilecache/</t>
  </si>
  <si>
    <t>http://www.riocuarto.gov.ar/cgi-bin/mapserv?map=wms.map</t>
  </si>
  <si>
    <t>http://181.15.158.213:8080/geonetwork/srv/spa/catalog.search#/home</t>
  </si>
  <si>
    <t>HABILITADO (CSW)s</t>
  </si>
  <si>
    <t>Cuenta de HABILITADO (CSW)s</t>
  </si>
  <si>
    <t>Enabled</t>
  </si>
  <si>
    <t>requires log in</t>
  </si>
  <si>
    <t>Geonetwork Habilitado</t>
  </si>
  <si>
    <t>Geonode Habilitado</t>
  </si>
  <si>
    <t>No Habilitado</t>
  </si>
  <si>
    <t>Geonetwork requiere inicio de sesión</t>
  </si>
  <si>
    <t>Geoserver No habilitado</t>
  </si>
  <si>
    <t>NO No habilitado</t>
  </si>
  <si>
    <t>Mapserver No habilitado</t>
  </si>
  <si>
    <t>Otros (ArcGis Server, HTM, PHP) No habilitado</t>
  </si>
  <si>
    <t>Metadata Sources</t>
  </si>
  <si>
    <t>No catalogue service</t>
  </si>
  <si>
    <t>No Metadata Source</t>
  </si>
  <si>
    <t>Geonetwork requires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</si>
</sst>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6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b/>
      <sz val="10"/>
      <color rgb="FFFFFFFF"/>
      <name val="Arial"/>
      <family val="2"/>
    </font>
    <font>
      <sz val="10"/>
      <name val="Arial"/>
      <family val="2"/>
    </font>
    <font>
      <u/>
      <sz val="10"/>
      <color rgb="FF000000"/>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000000"/>
      <name val="Arial"/>
      <family val="2"/>
    </font>
    <font>
      <u/>
      <sz val="10"/>
      <color rgb="FF0000FF"/>
      <name val="Arial"/>
      <family val="2"/>
    </font>
    <font>
      <strike/>
      <sz val="10"/>
      <color rgb="FF000000"/>
      <name val="Arial"/>
      <family val="2"/>
    </font>
    <font>
      <strike/>
      <u/>
      <sz val="10"/>
      <color rgb="FF0000FF"/>
      <name val="Arial"/>
      <family val="2"/>
    </font>
    <font>
      <strike/>
      <sz val="10"/>
      <name val="Arial"/>
      <family val="2"/>
    </font>
    <font>
      <b/>
      <sz val="10"/>
      <name val="Arial"/>
      <family val="2"/>
    </font>
    <font>
      <sz val="10"/>
      <name val="Arial"/>
      <family val="2"/>
    </font>
    <font>
      <u/>
      <sz val="10"/>
      <color rgb="FF0000FF"/>
      <name val="Arial"/>
      <family val="2"/>
    </font>
    <font>
      <u/>
      <sz val="10"/>
      <color rgb="FF0000FF"/>
      <name val="Arial"/>
      <family val="2"/>
    </font>
    <font>
      <u/>
      <sz val="10"/>
      <color rgb="FF000000"/>
      <name val="Arial"/>
      <family val="2"/>
    </font>
    <font>
      <u/>
      <sz val="10"/>
      <color rgb="FF1155CC"/>
      <name val="Arial"/>
      <family val="2"/>
    </font>
    <font>
      <strike/>
      <sz val="11"/>
      <color rgb="FF000000"/>
      <name val="Calibri"/>
      <family val="2"/>
      <scheme val="minor"/>
    </font>
    <font>
      <strike/>
      <sz val="11"/>
      <name val="Calibri"/>
      <family val="2"/>
      <scheme val="minor"/>
    </font>
    <font>
      <strike/>
      <u/>
      <sz val="11"/>
      <color rgb="FF000000"/>
      <name val="Calibri"/>
      <family val="2"/>
      <scheme val="minor"/>
    </font>
    <font>
      <sz val="10"/>
      <color rgb="FF000000"/>
      <name val="Arial"/>
      <family val="2"/>
    </font>
    <font>
      <sz val="11"/>
      <color rgb="FFFFFFFF"/>
      <name val="Calibri"/>
      <family val="2"/>
      <scheme val="minor"/>
    </font>
    <font>
      <b/>
      <sz val="11"/>
      <color rgb="FFFFFFFF"/>
      <name val="Calibri"/>
      <family val="2"/>
      <scheme val="minor"/>
    </font>
    <font>
      <sz val="11"/>
      <name val="Calibri"/>
      <family val="2"/>
      <scheme val="minor"/>
    </font>
    <font>
      <sz val="11"/>
      <color rgb="FF000000"/>
      <name val="Calibri"/>
      <family val="2"/>
      <scheme val="minor"/>
    </font>
    <font>
      <strike/>
      <sz val="11"/>
      <color rgb="FF1155CC"/>
      <name val="Calibri"/>
      <family val="2"/>
      <scheme val="minor"/>
    </font>
    <font>
      <u/>
      <sz val="11"/>
      <color rgb="FF000000"/>
      <name val="Calibri"/>
      <family val="2"/>
      <scheme val="minor"/>
    </font>
    <font>
      <b/>
      <i/>
      <sz val="11"/>
      <color rgb="FF000000"/>
      <name val="Calibri"/>
      <family val="2"/>
      <scheme val="minor"/>
    </font>
    <font>
      <strike/>
      <sz val="11"/>
      <color rgb="FF2D73CF"/>
      <name val="Calibri"/>
      <family val="2"/>
      <scheme val="minor"/>
    </font>
    <font>
      <u/>
      <sz val="11"/>
      <color rgb="FF0000FF"/>
      <name val="Calibri"/>
      <family val="2"/>
      <scheme val="minor"/>
    </font>
    <font>
      <sz val="11"/>
      <color rgb="FF222222"/>
      <name val="Calibri"/>
      <family val="2"/>
      <scheme val="minor"/>
    </font>
    <font>
      <b/>
      <sz val="11"/>
      <color rgb="FF000000"/>
      <name val="Calibri"/>
      <family val="2"/>
      <scheme val="minor"/>
    </font>
    <font>
      <sz val="11"/>
      <color rgb="FF0000FF"/>
      <name val="Calibri"/>
      <family val="2"/>
      <scheme val="minor"/>
    </font>
    <font>
      <b/>
      <sz val="11"/>
      <color rgb="FF222222"/>
      <name val="Calibri"/>
      <family val="2"/>
      <scheme val="minor"/>
    </font>
    <font>
      <u/>
      <sz val="11"/>
      <color rgb="FF3A6D99"/>
      <name val="Calibri"/>
      <family val="2"/>
      <scheme val="minor"/>
    </font>
    <font>
      <sz val="10"/>
      <color rgb="FF000000"/>
      <name val="Arial"/>
      <family val="2"/>
    </font>
    <font>
      <strike/>
      <sz val="11"/>
      <color theme="1"/>
      <name val="Calibri"/>
      <family val="2"/>
      <scheme val="minor"/>
    </font>
    <font>
      <b/>
      <i/>
      <strike/>
      <sz val="11"/>
      <color rgb="FF000000"/>
      <name val="Calibri"/>
      <family val="2"/>
      <scheme val="minor"/>
    </font>
    <font>
      <sz val="11"/>
      <color rgb="FFFFFFFF"/>
      <name val="Calibri"/>
      <family val="2"/>
    </font>
    <font>
      <b/>
      <sz val="11"/>
      <color rgb="FFFFFFFF"/>
      <name val="Calibri"/>
      <family val="2"/>
    </font>
    <font>
      <sz val="11"/>
      <name val="Calibri"/>
      <family val="2"/>
    </font>
    <font>
      <sz val="11"/>
      <color rgb="FF000000"/>
      <name val="Calibri"/>
      <family val="2"/>
    </font>
    <font>
      <strike/>
      <sz val="11"/>
      <color rgb="FF1155CC"/>
      <name val="Calibri"/>
      <family val="2"/>
    </font>
    <font>
      <strike/>
      <sz val="11"/>
      <color rgb="FF000000"/>
      <name val="Calibri"/>
      <family val="2"/>
    </font>
    <font>
      <strike/>
      <sz val="11"/>
      <name val="Calibri"/>
      <family val="2"/>
    </font>
    <font>
      <u/>
      <sz val="11"/>
      <color rgb="FF000000"/>
      <name val="Calibri"/>
      <family val="2"/>
    </font>
    <font>
      <b/>
      <i/>
      <sz val="11"/>
      <color rgb="FF000000"/>
      <name val="Calibri"/>
      <family val="2"/>
    </font>
    <font>
      <u/>
      <sz val="11"/>
      <color rgb="FF0000FF"/>
      <name val="Calibri"/>
      <family val="2"/>
    </font>
    <font>
      <b/>
      <sz val="11"/>
      <color rgb="FF222222"/>
      <name val="Calibri"/>
      <family val="2"/>
    </font>
    <font>
      <sz val="11"/>
      <color rgb="FF222222"/>
      <name val="Calibri"/>
      <family val="2"/>
    </font>
    <font>
      <u/>
      <sz val="11"/>
      <color rgb="FF3A6D99"/>
      <name val="Calibri"/>
      <family val="2"/>
    </font>
    <font>
      <b/>
      <sz val="11"/>
      <color rgb="FF000000"/>
      <name val="Calibri"/>
      <family val="2"/>
    </font>
    <font>
      <sz val="11"/>
      <color rgb="FF0000FF"/>
      <name val="Calibri"/>
      <family val="2"/>
    </font>
    <font>
      <sz val="11"/>
      <color rgb="FF1155CC"/>
      <name val="Calibri"/>
      <family val="2"/>
    </font>
    <font>
      <sz val="11"/>
      <color rgb="FF000000"/>
      <name val="Calibri"/>
      <family val="2"/>
    </font>
    <font>
      <sz val="11"/>
      <name val="Calibri"/>
      <family val="2"/>
    </font>
    <font>
      <u/>
      <sz val="10"/>
      <color theme="10"/>
      <name val="Arial"/>
      <family val="2"/>
    </font>
    <font>
      <b/>
      <sz val="11"/>
      <color rgb="FF000000"/>
      <name val="Calibri"/>
      <family val="2"/>
    </font>
    <font>
      <sz val="10"/>
      <color rgb="FF000000"/>
      <name val="Arial"/>
      <family val="2"/>
    </font>
  </fonts>
  <fills count="69">
    <fill>
      <patternFill patternType="none"/>
    </fill>
    <fill>
      <patternFill patternType="gray125"/>
    </fill>
    <fill>
      <patternFill patternType="solid">
        <fgColor rgb="FF548DD4"/>
        <bgColor rgb="FF548DD4"/>
      </patternFill>
    </fill>
    <fill>
      <patternFill patternType="solid">
        <fgColor rgb="FF3C78D8"/>
        <bgColor rgb="FF3C78D8"/>
      </patternFill>
    </fill>
    <fill>
      <patternFill patternType="solid">
        <fgColor rgb="FFE5B8B7"/>
        <bgColor rgb="FFE5B8B7"/>
      </patternFill>
    </fill>
    <fill>
      <patternFill patternType="solid">
        <fgColor rgb="FF366092"/>
        <bgColor rgb="FF366092"/>
      </patternFill>
    </fill>
    <fill>
      <patternFill patternType="solid">
        <fgColor rgb="FF953734"/>
        <bgColor rgb="FF953734"/>
      </patternFill>
    </fill>
    <fill>
      <patternFill patternType="solid">
        <fgColor rgb="FFE36C09"/>
        <bgColor rgb="FFE36C09"/>
      </patternFill>
    </fill>
    <fill>
      <patternFill patternType="solid">
        <fgColor rgb="FFFFC000"/>
        <bgColor rgb="FFFFC000"/>
      </patternFill>
    </fill>
    <fill>
      <patternFill patternType="solid">
        <fgColor rgb="FF76923C"/>
        <bgColor rgb="FF76923C"/>
      </patternFill>
    </fill>
    <fill>
      <patternFill patternType="solid">
        <fgColor rgb="FF00FF00"/>
        <bgColor rgb="FF00FF00"/>
      </patternFill>
    </fill>
    <fill>
      <patternFill patternType="solid">
        <fgColor rgb="FFFF9900"/>
        <bgColor rgb="FFFF9900"/>
      </patternFill>
    </fill>
    <fill>
      <patternFill patternType="solid">
        <fgColor rgb="FF00B0F0"/>
        <bgColor rgb="FF00B0F0"/>
      </patternFill>
    </fill>
    <fill>
      <patternFill patternType="solid">
        <fgColor rgb="FFFFFF00"/>
        <bgColor rgb="FFFFFF00"/>
      </patternFill>
    </fill>
    <fill>
      <patternFill patternType="solid">
        <fgColor rgb="FFB7B7B7"/>
        <bgColor rgb="FFB7B7B7"/>
      </patternFill>
    </fill>
    <fill>
      <patternFill patternType="solid">
        <fgColor rgb="FF0070C0"/>
        <bgColor rgb="FF0070C0"/>
      </patternFill>
    </fill>
    <fill>
      <patternFill patternType="solid">
        <fgColor rgb="FFFF0000"/>
        <bgColor rgb="FFFF0000"/>
      </patternFill>
    </fill>
    <fill>
      <patternFill patternType="solid">
        <fgColor rgb="FFBFBFBF"/>
        <bgColor rgb="FFBFBFBF"/>
      </patternFill>
    </fill>
    <fill>
      <patternFill patternType="solid">
        <fgColor rgb="FFEFEFEF"/>
        <bgColor rgb="FFEFEFEF"/>
      </patternFill>
    </fill>
    <fill>
      <patternFill patternType="solid">
        <fgColor rgb="FF00FFFF"/>
        <bgColor rgb="FF00FFFF"/>
      </patternFill>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CCCCCC"/>
        <bgColor rgb="FFCCCCCC"/>
      </patternFill>
    </fill>
    <fill>
      <patternFill patternType="solid">
        <fgColor rgb="FF00B050"/>
        <bgColor rgb="FF00B050"/>
      </patternFill>
    </fill>
    <fill>
      <patternFill patternType="solid">
        <fgColor rgb="FFFFE599"/>
        <bgColor rgb="FFFFE599"/>
      </patternFill>
    </fill>
    <fill>
      <patternFill patternType="solid">
        <fgColor rgb="FF92D050"/>
        <bgColor rgb="FF92D050"/>
      </patternFill>
    </fill>
    <fill>
      <patternFill patternType="solid">
        <fgColor rgb="FFF2F6FA"/>
        <bgColor rgb="FFF2F6FA"/>
      </patternFill>
    </fill>
    <fill>
      <patternFill patternType="solid">
        <fgColor rgb="FF666666"/>
        <bgColor rgb="FF666666"/>
      </patternFill>
    </fill>
    <fill>
      <patternFill patternType="solid">
        <fgColor theme="0" tint="-0.249977111117893"/>
        <bgColor indexed="64"/>
      </patternFill>
    </fill>
    <fill>
      <patternFill patternType="solid">
        <fgColor rgb="FFFFFF00"/>
        <bgColor indexed="64"/>
      </patternFill>
    </fill>
    <fill>
      <patternFill patternType="solid">
        <fgColor rgb="FFFFFF00"/>
        <bgColor rgb="FF0070C0"/>
      </patternFill>
    </fill>
    <fill>
      <patternFill patternType="solid">
        <fgColor rgb="FFFFFF00"/>
        <bgColor rgb="FF00B050"/>
      </patternFill>
    </fill>
    <fill>
      <patternFill patternType="solid">
        <fgColor rgb="FF92D050"/>
        <bgColor rgb="FFFFFF00"/>
      </patternFill>
    </fill>
    <fill>
      <patternFill patternType="solid">
        <fgColor theme="0" tint="-0.249977111117893"/>
        <bgColor rgb="FFFF0000"/>
      </patternFill>
    </fill>
    <fill>
      <patternFill patternType="solid">
        <fgColor theme="0" tint="-0.249977111117893"/>
        <bgColor rgb="FFFFFFFF"/>
      </patternFill>
    </fill>
    <fill>
      <patternFill patternType="solid">
        <fgColor theme="0" tint="-0.249977111117893"/>
        <bgColor rgb="FFBFBFBF"/>
      </patternFill>
    </fill>
    <fill>
      <patternFill patternType="solid">
        <fgColor rgb="FF0070C0"/>
        <bgColor indexed="64"/>
      </patternFill>
    </fill>
    <fill>
      <patternFill patternType="solid">
        <fgColor rgb="FF00B0F0"/>
        <bgColor rgb="FF0070C0"/>
      </patternFill>
    </fill>
    <fill>
      <patternFill patternType="solid">
        <fgColor rgb="FF00B0F0"/>
        <bgColor indexed="64"/>
      </patternFill>
    </fill>
    <fill>
      <patternFill patternType="solid">
        <fgColor rgb="FF00B0F0"/>
        <bgColor rgb="FFFFFF00"/>
      </patternFill>
    </fill>
    <fill>
      <patternFill patternType="solid">
        <fgColor rgb="FF00B0F0"/>
        <bgColor rgb="FFFFFFFF"/>
      </patternFill>
    </fill>
    <fill>
      <patternFill patternType="solid">
        <fgColor rgb="FFFFFF00"/>
        <bgColor rgb="FFFF0000"/>
      </patternFill>
    </fill>
    <fill>
      <patternFill patternType="solid">
        <fgColor rgb="FFFF0000"/>
        <bgColor indexed="64"/>
      </patternFill>
    </fill>
    <fill>
      <patternFill patternType="solid">
        <fgColor rgb="FF00B0F0"/>
        <bgColor rgb="FFFF0000"/>
      </patternFill>
    </fill>
    <fill>
      <patternFill patternType="solid">
        <fgColor rgb="FF0070C0"/>
        <bgColor rgb="FFFF0000"/>
      </patternFill>
    </fill>
    <fill>
      <patternFill patternType="solid">
        <fgColor theme="0" tint="-0.249977111117893"/>
        <bgColor rgb="FF0070C0"/>
      </patternFill>
    </fill>
    <fill>
      <patternFill patternType="solid">
        <fgColor rgb="FFFF0000"/>
        <bgColor rgb="FFBFBFBF"/>
      </patternFill>
    </fill>
    <fill>
      <patternFill patternType="solid">
        <fgColor rgb="FFFFFF00"/>
        <bgColor rgb="FF00B0F0"/>
      </patternFill>
    </fill>
    <fill>
      <patternFill patternType="solid">
        <fgColor rgb="FF00B0F0"/>
        <bgColor rgb="FF76923C"/>
      </patternFill>
    </fill>
    <fill>
      <patternFill patternType="solid">
        <fgColor rgb="FF00B050"/>
        <bgColor indexed="64"/>
      </patternFill>
    </fill>
    <fill>
      <patternFill patternType="solid">
        <fgColor rgb="FF00B050"/>
        <bgColor rgb="FFFFF2CC"/>
      </patternFill>
    </fill>
    <fill>
      <patternFill patternType="solid">
        <fgColor rgb="FF00B0F0"/>
        <bgColor rgb="FF00FFFF"/>
      </patternFill>
    </fill>
    <fill>
      <patternFill patternType="solid">
        <fgColor rgb="FFFFC000"/>
        <bgColor rgb="FFE36C09"/>
      </patternFill>
    </fill>
    <fill>
      <patternFill patternType="solid">
        <fgColor theme="9" tint="0.59999389629810485"/>
        <bgColor rgb="FFFFC000"/>
      </patternFill>
    </fill>
    <fill>
      <patternFill patternType="solid">
        <fgColor theme="9" tint="0.59999389629810485"/>
        <bgColor indexed="64"/>
      </patternFill>
    </fill>
    <fill>
      <patternFill patternType="solid">
        <fgColor rgb="FFFFC000"/>
        <bgColor indexed="64"/>
      </patternFill>
    </fill>
    <fill>
      <patternFill patternType="solid">
        <fgColor theme="0" tint="-0.249977111117893"/>
        <bgColor rgb="FFB7B7B7"/>
      </patternFill>
    </fill>
    <fill>
      <patternFill patternType="solid">
        <fgColor theme="0" tint="-0.249977111117893"/>
        <bgColor rgb="FFFF00FF"/>
      </patternFill>
    </fill>
    <fill>
      <patternFill patternType="solid">
        <fgColor theme="0" tint="-0.249977111117893"/>
        <bgColor rgb="FF76923C"/>
      </patternFill>
    </fill>
    <fill>
      <patternFill patternType="solid">
        <fgColor theme="0" tint="-0.249977111117893"/>
        <bgColor rgb="FF00B0F0"/>
      </patternFill>
    </fill>
    <fill>
      <patternFill patternType="solid">
        <fgColor theme="0" tint="-0.249977111117893"/>
        <bgColor rgb="FFFF9900"/>
      </patternFill>
    </fill>
    <fill>
      <patternFill patternType="solid">
        <fgColor theme="0" tint="-0.249977111117893"/>
        <bgColor rgb="FF00B050"/>
      </patternFill>
    </fill>
    <fill>
      <patternFill patternType="solid">
        <fgColor rgb="FFFBD4B4"/>
        <bgColor rgb="FFFBD4B4"/>
      </patternFill>
    </fill>
    <fill>
      <patternFill patternType="solid">
        <fgColor rgb="FFFFFF00"/>
        <bgColor rgb="FFBFBFBF"/>
      </patternFill>
    </fill>
    <fill>
      <patternFill patternType="solid">
        <fgColor rgb="FF00B0F0"/>
        <bgColor rgb="FFBFBFBF"/>
      </patternFill>
    </fill>
    <fill>
      <patternFill patternType="solid">
        <fgColor theme="0" tint="-0.249977111117893"/>
        <bgColor rgb="FFFFFF00"/>
      </patternFill>
    </fill>
    <fill>
      <patternFill patternType="solid">
        <fgColor rgb="FF00CC00"/>
        <bgColor rgb="FF00B050"/>
      </patternFill>
    </fill>
    <fill>
      <patternFill patternType="solid">
        <fgColor rgb="FF0070C0"/>
        <bgColor rgb="FF00B0F0"/>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7">
    <xf numFmtId="0" fontId="0" fillId="0" borderId="0"/>
    <xf numFmtId="0" fontId="3" fillId="0" borderId="0"/>
    <xf numFmtId="0" fontId="40" fillId="0" borderId="0"/>
    <xf numFmtId="0" fontId="2" fillId="0" borderId="0"/>
    <xf numFmtId="0" fontId="1" fillId="0" borderId="0"/>
    <xf numFmtId="0" fontId="61" fillId="0" borderId="0" applyNumberFormat="0" applyFill="0" applyBorder="0" applyAlignment="0" applyProtection="0"/>
    <xf numFmtId="9" fontId="63" fillId="0" borderId="0" applyFont="0" applyFill="0" applyBorder="0" applyAlignment="0" applyProtection="0"/>
  </cellStyleXfs>
  <cellXfs count="438">
    <xf numFmtId="0" fontId="0" fillId="0" borderId="0" xfId="0" applyFont="1" applyAlignment="1"/>
    <xf numFmtId="0" fontId="4" fillId="3" borderId="0" xfId="0" applyFont="1" applyFill="1" applyBorder="1" applyAlignment="1">
      <alignment horizontal="center"/>
    </xf>
    <xf numFmtId="0" fontId="0" fillId="0" borderId="0" xfId="0" applyFont="1"/>
    <xf numFmtId="0" fontId="5" fillId="0" borderId="0" xfId="0" applyFont="1"/>
    <xf numFmtId="0" fontId="0" fillId="0" borderId="0" xfId="0" applyFont="1"/>
    <xf numFmtId="0" fontId="0" fillId="0" borderId="0" xfId="0" applyFont="1" applyAlignment="1">
      <alignment wrapText="1"/>
    </xf>
    <xf numFmtId="0" fontId="0" fillId="8" borderId="0" xfId="0" applyFont="1" applyFill="1" applyBorder="1" applyAlignment="1">
      <alignment wrapText="1"/>
    </xf>
    <xf numFmtId="0" fontId="5" fillId="10" borderId="0" xfId="0" applyFont="1" applyFill="1" applyBorder="1" applyAlignment="1">
      <alignment wrapText="1"/>
    </xf>
    <xf numFmtId="0" fontId="5" fillId="11" borderId="0" xfId="0" applyFont="1" applyFill="1" applyBorder="1" applyAlignment="1">
      <alignment wrapText="1"/>
    </xf>
    <xf numFmtId="0" fontId="5" fillId="13" borderId="0" xfId="0" applyFont="1" applyFill="1" applyBorder="1" applyAlignment="1">
      <alignment wrapText="1"/>
    </xf>
    <xf numFmtId="0" fontId="0" fillId="7" borderId="0" xfId="0" applyFont="1" applyFill="1" applyBorder="1" applyAlignment="1">
      <alignment wrapText="1"/>
    </xf>
    <xf numFmtId="0" fontId="5" fillId="14" borderId="0" xfId="0" applyFont="1" applyFill="1" applyBorder="1" applyAlignment="1">
      <alignment wrapText="1"/>
    </xf>
    <xf numFmtId="0" fontId="6" fillId="0" borderId="0" xfId="0" applyFont="1"/>
    <xf numFmtId="0" fontId="0" fillId="6" borderId="0" xfId="0" applyFont="1" applyFill="1" applyBorder="1" applyAlignment="1">
      <alignment wrapText="1"/>
    </xf>
    <xf numFmtId="0" fontId="0" fillId="5" borderId="0" xfId="0" applyFont="1" applyFill="1" applyBorder="1" applyAlignment="1">
      <alignment wrapText="1"/>
    </xf>
    <xf numFmtId="0" fontId="7" fillId="14" borderId="0" xfId="0" applyFont="1" applyFill="1" applyBorder="1"/>
    <xf numFmtId="0" fontId="0" fillId="2" borderId="0" xfId="0" applyFont="1" applyFill="1" applyBorder="1" applyAlignment="1">
      <alignment wrapText="1"/>
    </xf>
    <xf numFmtId="0" fontId="5" fillId="15" borderId="0" xfId="0" applyFont="1" applyFill="1" applyBorder="1" applyAlignment="1">
      <alignment wrapText="1"/>
    </xf>
    <xf numFmtId="0" fontId="8" fillId="0" borderId="0" xfId="0" applyFont="1"/>
    <xf numFmtId="0" fontId="0" fillId="16" borderId="0" xfId="0" applyFont="1" applyFill="1" applyBorder="1" applyAlignment="1">
      <alignment wrapText="1"/>
    </xf>
    <xf numFmtId="0" fontId="5" fillId="12" borderId="0" xfId="0" applyFont="1" applyFill="1" applyBorder="1"/>
    <xf numFmtId="0" fontId="0" fillId="9" borderId="0" xfId="0" applyFont="1" applyFill="1" applyBorder="1"/>
    <xf numFmtId="0" fontId="5" fillId="18" borderId="0" xfId="0" applyFont="1" applyFill="1" applyBorder="1"/>
    <xf numFmtId="0" fontId="0" fillId="19" borderId="0" xfId="0" applyFont="1" applyFill="1" applyBorder="1"/>
    <xf numFmtId="0" fontId="0" fillId="20" borderId="0" xfId="0" applyFont="1" applyFill="1" applyBorder="1"/>
    <xf numFmtId="0" fontId="9" fillId="21" borderId="0" xfId="0" applyFont="1" applyFill="1" applyBorder="1"/>
    <xf numFmtId="0" fontId="0" fillId="13" borderId="0" xfId="0" applyFont="1" applyFill="1" applyBorder="1"/>
    <xf numFmtId="0" fontId="10" fillId="18" borderId="0" xfId="0" applyFont="1" applyFill="1" applyBorder="1"/>
    <xf numFmtId="0" fontId="11" fillId="21" borderId="0" xfId="0" applyFont="1" applyFill="1" applyBorder="1"/>
    <xf numFmtId="0" fontId="12" fillId="19" borderId="0" xfId="0" applyFont="1" applyFill="1" applyBorder="1"/>
    <xf numFmtId="0" fontId="5" fillId="13" borderId="0" xfId="0" applyFont="1" applyFill="1" applyBorder="1"/>
    <xf numFmtId="0" fontId="13" fillId="22" borderId="0" xfId="0" applyFont="1" applyFill="1" applyBorder="1"/>
    <xf numFmtId="0" fontId="5" fillId="22" borderId="0" xfId="0" applyFont="1" applyFill="1" applyBorder="1"/>
    <xf numFmtId="0" fontId="14" fillId="22" borderId="0" xfId="0" applyFont="1" applyFill="1" applyBorder="1"/>
    <xf numFmtId="0" fontId="15" fillId="22" borderId="0" xfId="0" applyFont="1" applyFill="1" applyBorder="1"/>
    <xf numFmtId="0" fontId="0" fillId="18" borderId="0" xfId="0" applyFont="1" applyFill="1" applyBorder="1"/>
    <xf numFmtId="0" fontId="0" fillId="22" borderId="0" xfId="0" applyFont="1" applyFill="1" applyBorder="1"/>
    <xf numFmtId="0" fontId="5" fillId="20" borderId="0" xfId="0" applyFont="1" applyFill="1" applyBorder="1"/>
    <xf numFmtId="0" fontId="16" fillId="0" borderId="0" xfId="0" applyFont="1"/>
    <xf numFmtId="0" fontId="18" fillId="0" borderId="0" xfId="0" applyFont="1"/>
    <xf numFmtId="0" fontId="0" fillId="0" borderId="0" xfId="0" applyFont="1" applyAlignment="1">
      <alignment horizontal="left" vertical="center"/>
    </xf>
    <xf numFmtId="0" fontId="16" fillId="0" borderId="3" xfId="0" applyFont="1" applyBorder="1"/>
    <xf numFmtId="0" fontId="19" fillId="0" borderId="3" xfId="0" applyFont="1" applyBorder="1"/>
    <xf numFmtId="0" fontId="5" fillId="0" borderId="3" xfId="0" applyFont="1" applyBorder="1"/>
    <xf numFmtId="0" fontId="20" fillId="19" borderId="0" xfId="0" applyFont="1" applyFill="1" applyBorder="1"/>
    <xf numFmtId="0" fontId="0" fillId="21" borderId="0" xfId="0" applyFont="1" applyFill="1" applyBorder="1"/>
    <xf numFmtId="0" fontId="21" fillId="23" borderId="0" xfId="0" applyFont="1" applyFill="1" applyBorder="1"/>
    <xf numFmtId="0" fontId="5" fillId="23" borderId="0" xfId="0" applyFont="1" applyFill="1" applyBorder="1"/>
    <xf numFmtId="0" fontId="5" fillId="21" borderId="0" xfId="0" applyFont="1" applyFill="1" applyBorder="1"/>
    <xf numFmtId="0" fontId="0" fillId="21" borderId="0" xfId="0" applyFont="1" applyFill="1" applyBorder="1" applyAlignment="1">
      <alignment horizontal="left"/>
    </xf>
    <xf numFmtId="0" fontId="22" fillId="36" borderId="0" xfId="0" applyFont="1" applyFill="1" applyBorder="1" applyAlignment="1">
      <alignment horizontal="left" vertical="center"/>
    </xf>
    <xf numFmtId="0" fontId="23" fillId="36" borderId="0" xfId="0" applyFont="1" applyFill="1" applyBorder="1" applyAlignment="1">
      <alignment horizontal="left" vertical="center"/>
    </xf>
    <xf numFmtId="164" fontId="22" fillId="34" borderId="0" xfId="0" applyNumberFormat="1" applyFont="1" applyFill="1" applyBorder="1" applyAlignment="1">
      <alignment horizontal="left" vertical="center"/>
    </xf>
    <xf numFmtId="0" fontId="22" fillId="29" borderId="0" xfId="0" applyFont="1" applyFill="1" applyAlignment="1">
      <alignment horizontal="left" vertical="center"/>
    </xf>
    <xf numFmtId="49" fontId="22" fillId="36" borderId="0" xfId="0" applyNumberFormat="1" applyFont="1" applyFill="1" applyBorder="1" applyAlignment="1">
      <alignment horizontal="left" vertical="center"/>
    </xf>
    <xf numFmtId="0" fontId="22" fillId="29" borderId="0" xfId="0" applyFont="1" applyFill="1" applyAlignment="1">
      <alignment vertical="center"/>
    </xf>
    <xf numFmtId="0" fontId="25" fillId="0" borderId="0" xfId="0" applyFont="1"/>
    <xf numFmtId="0" fontId="26" fillId="2" borderId="0" xfId="0" applyFont="1" applyFill="1" applyBorder="1" applyAlignment="1">
      <alignment horizontal="center" vertical="center"/>
    </xf>
    <xf numFmtId="0" fontId="27" fillId="2" borderId="0" xfId="0" applyFont="1" applyFill="1" applyBorder="1" applyAlignment="1">
      <alignment horizontal="center" vertical="center"/>
    </xf>
    <xf numFmtId="164" fontId="27" fillId="2" borderId="0" xfId="0" applyNumberFormat="1" applyFont="1" applyFill="1" applyBorder="1" applyAlignment="1">
      <alignment horizontal="center" vertical="center"/>
    </xf>
    <xf numFmtId="0" fontId="27" fillId="4" borderId="0" xfId="0" applyFont="1" applyFill="1" applyBorder="1" applyAlignment="1">
      <alignment horizontal="center" vertical="center"/>
    </xf>
    <xf numFmtId="0" fontId="27" fillId="5" borderId="0" xfId="0" applyFont="1" applyFill="1" applyBorder="1" applyAlignment="1">
      <alignment horizontal="center" vertical="center"/>
    </xf>
    <xf numFmtId="0" fontId="28" fillId="5" borderId="0" xfId="0" applyFont="1" applyFill="1" applyBorder="1" applyAlignment="1">
      <alignment vertical="center"/>
    </xf>
    <xf numFmtId="0" fontId="27" fillId="6" borderId="0" xfId="0" applyFont="1" applyFill="1" applyBorder="1" applyAlignment="1">
      <alignment horizontal="center" vertical="center"/>
    </xf>
    <xf numFmtId="0" fontId="27" fillId="7" borderId="0" xfId="0" applyFont="1" applyFill="1" applyBorder="1" applyAlignment="1">
      <alignment horizontal="center" vertical="center"/>
    </xf>
    <xf numFmtId="0" fontId="28" fillId="8" borderId="0" xfId="0" applyFont="1" applyFill="1" applyBorder="1" applyAlignment="1">
      <alignment vertical="center"/>
    </xf>
    <xf numFmtId="0" fontId="29" fillId="0" borderId="0" xfId="0" applyFont="1" applyAlignment="1">
      <alignment vertical="center"/>
    </xf>
    <xf numFmtId="0" fontId="29" fillId="0" borderId="0" xfId="0" applyFont="1" applyAlignment="1"/>
    <xf numFmtId="0" fontId="29" fillId="0" borderId="0" xfId="0" applyFont="1" applyAlignment="1">
      <alignment horizontal="left" vertical="center"/>
    </xf>
    <xf numFmtId="0" fontId="28" fillId="0" borderId="0" xfId="0" applyFont="1" applyAlignment="1">
      <alignment horizontal="left" vertical="center"/>
    </xf>
    <xf numFmtId="0" fontId="28" fillId="9" borderId="0" xfId="0" applyFont="1" applyFill="1" applyBorder="1" applyAlignment="1">
      <alignment horizontal="left" vertical="center"/>
    </xf>
    <xf numFmtId="164" fontId="29" fillId="12" borderId="0" xfId="0" applyNumberFormat="1" applyFont="1" applyFill="1" applyBorder="1" applyAlignment="1">
      <alignment horizontal="left" vertical="center"/>
    </xf>
    <xf numFmtId="0" fontId="29" fillId="39" borderId="0" xfId="0" applyFont="1" applyFill="1" applyAlignment="1">
      <alignment horizontal="left" vertical="center"/>
    </xf>
    <xf numFmtId="49" fontId="29" fillId="0" borderId="0" xfId="0" applyNumberFormat="1" applyFont="1" applyAlignment="1">
      <alignment horizontal="left" vertical="center"/>
    </xf>
    <xf numFmtId="0" fontId="29" fillId="15" borderId="0" xfId="0" applyFont="1" applyFill="1" applyBorder="1" applyAlignment="1">
      <alignment horizontal="left" vertical="center"/>
    </xf>
    <xf numFmtId="0" fontId="28" fillId="15" borderId="0" xfId="0" applyFont="1" applyFill="1" applyBorder="1" applyAlignment="1">
      <alignment horizontal="left" vertical="center"/>
    </xf>
    <xf numFmtId="0" fontId="29" fillId="0" borderId="0" xfId="0" applyFont="1" applyFill="1" applyAlignment="1">
      <alignment horizontal="left" vertical="center"/>
    </xf>
    <xf numFmtId="0" fontId="28" fillId="10" borderId="0" xfId="0" applyFont="1" applyFill="1" applyBorder="1" applyAlignment="1">
      <alignment horizontal="left" vertical="center"/>
    </xf>
    <xf numFmtId="0" fontId="29" fillId="9" borderId="0" xfId="0" applyFont="1" applyFill="1" applyBorder="1" applyAlignment="1">
      <alignment horizontal="left" vertical="center"/>
    </xf>
    <xf numFmtId="164" fontId="29" fillId="38" borderId="0" xfId="0" applyNumberFormat="1" applyFont="1" applyFill="1" applyBorder="1" applyAlignment="1">
      <alignment horizontal="left" vertical="center"/>
    </xf>
    <xf numFmtId="0" fontId="29" fillId="40" borderId="0" xfId="0" applyFont="1" applyFill="1" applyBorder="1" applyAlignment="1">
      <alignment horizontal="left" vertical="center"/>
    </xf>
    <xf numFmtId="0" fontId="29" fillId="38" borderId="0" xfId="0" applyFont="1" applyFill="1" applyBorder="1" applyAlignment="1">
      <alignment horizontal="left" vertical="center"/>
    </xf>
    <xf numFmtId="0" fontId="28" fillId="38" borderId="0" xfId="0" applyFont="1" applyFill="1" applyBorder="1" applyAlignment="1">
      <alignment horizontal="left" vertical="center"/>
    </xf>
    <xf numFmtId="0" fontId="28" fillId="11" borderId="0" xfId="0" applyFont="1" applyFill="1" applyBorder="1" applyAlignment="1">
      <alignment horizontal="left" vertical="center"/>
    </xf>
    <xf numFmtId="0" fontId="28" fillId="21" borderId="0" xfId="0" applyFont="1" applyFill="1" applyBorder="1" applyAlignment="1">
      <alignment horizontal="left" vertical="center"/>
    </xf>
    <xf numFmtId="0" fontId="29" fillId="13" borderId="0" xfId="0" applyFont="1" applyFill="1" applyBorder="1" applyAlignment="1">
      <alignment horizontal="left" vertical="center"/>
    </xf>
    <xf numFmtId="0" fontId="30" fillId="0" borderId="0" xfId="0" applyFont="1" applyAlignment="1">
      <alignment horizontal="left" vertical="center"/>
    </xf>
    <xf numFmtId="49" fontId="22" fillId="0" borderId="0" xfId="0" applyNumberFormat="1" applyFont="1" applyAlignment="1">
      <alignment horizontal="left" vertical="center"/>
    </xf>
    <xf numFmtId="0" fontId="29" fillId="23" borderId="0" xfId="0" applyFont="1" applyFill="1" applyBorder="1" applyAlignment="1">
      <alignment horizontal="left" vertical="center"/>
    </xf>
    <xf numFmtId="0" fontId="29" fillId="11" borderId="0" xfId="0" applyFont="1" applyFill="1" applyBorder="1" applyAlignment="1">
      <alignment horizontal="left" vertical="center"/>
    </xf>
    <xf numFmtId="0" fontId="29" fillId="10" borderId="0" xfId="0" applyFont="1" applyFill="1" applyBorder="1" applyAlignment="1">
      <alignment horizontal="left" vertical="center"/>
    </xf>
    <xf numFmtId="0" fontId="29" fillId="0" borderId="0" xfId="0" applyFont="1" applyFill="1" applyBorder="1" applyAlignment="1">
      <alignment horizontal="left" vertical="center"/>
    </xf>
    <xf numFmtId="164" fontId="28" fillId="38" borderId="0" xfId="0" applyNumberFormat="1" applyFont="1" applyFill="1" applyBorder="1" applyAlignment="1">
      <alignment horizontal="left" vertical="center"/>
    </xf>
    <xf numFmtId="49" fontId="29" fillId="0" borderId="0" xfId="0" applyNumberFormat="1" applyFont="1" applyAlignment="1">
      <alignment vertical="center"/>
    </xf>
    <xf numFmtId="164" fontId="29" fillId="15" borderId="0" xfId="0" applyNumberFormat="1" applyFont="1" applyFill="1" applyBorder="1" applyAlignment="1">
      <alignment horizontal="left" vertical="center"/>
    </xf>
    <xf numFmtId="0" fontId="29" fillId="4" borderId="0" xfId="0" applyFont="1" applyFill="1" applyBorder="1" applyAlignment="1">
      <alignment horizontal="left" vertical="center"/>
    </xf>
    <xf numFmtId="164" fontId="29" fillId="0" borderId="0" xfId="0" applyNumberFormat="1" applyFont="1" applyAlignment="1">
      <alignment horizontal="left" vertical="center"/>
    </xf>
    <xf numFmtId="0" fontId="28" fillId="39" borderId="0" xfId="0" applyFont="1" applyFill="1" applyAlignment="1">
      <alignment horizontal="left" vertical="center"/>
    </xf>
    <xf numFmtId="0" fontId="28" fillId="0" borderId="0" xfId="0" applyFont="1" applyAlignment="1">
      <alignment vertical="center"/>
    </xf>
    <xf numFmtId="0" fontId="29" fillId="30" borderId="0" xfId="0" applyFont="1" applyFill="1" applyAlignment="1">
      <alignment horizontal="left" vertical="center"/>
    </xf>
    <xf numFmtId="164" fontId="29" fillId="30" borderId="0" xfId="0" applyNumberFormat="1" applyFont="1" applyFill="1" applyAlignment="1">
      <alignment horizontal="left" vertical="center"/>
    </xf>
    <xf numFmtId="0" fontId="22" fillId="34" borderId="0" xfId="0" applyFont="1" applyFill="1" applyBorder="1" applyAlignment="1">
      <alignment horizontal="left" vertical="center"/>
    </xf>
    <xf numFmtId="164" fontId="23" fillId="34" borderId="0" xfId="0" applyNumberFormat="1" applyFont="1" applyFill="1" applyBorder="1" applyAlignment="1">
      <alignment horizontal="left" vertical="center"/>
    </xf>
    <xf numFmtId="0" fontId="23" fillId="29" borderId="0" xfId="0" applyFont="1" applyFill="1" applyAlignment="1">
      <alignment horizontal="left" vertical="center"/>
    </xf>
    <xf numFmtId="49" fontId="22" fillId="29" borderId="0" xfId="0" applyNumberFormat="1" applyFont="1" applyFill="1" applyAlignment="1">
      <alignment horizontal="left" vertical="center"/>
    </xf>
    <xf numFmtId="0" fontId="22" fillId="46" borderId="0" xfId="0" applyFont="1" applyFill="1" applyBorder="1" applyAlignment="1">
      <alignment vertical="center"/>
    </xf>
    <xf numFmtId="0" fontId="22" fillId="29" borderId="0" xfId="0" applyFont="1" applyFill="1" applyAlignment="1"/>
    <xf numFmtId="164" fontId="28" fillId="12" borderId="0" xfId="0" applyNumberFormat="1" applyFont="1" applyFill="1" applyBorder="1" applyAlignment="1">
      <alignment horizontal="left" vertical="center"/>
    </xf>
    <xf numFmtId="0" fontId="29" fillId="16" borderId="0" xfId="0" applyFont="1" applyFill="1" applyBorder="1" applyAlignment="1">
      <alignment horizontal="left" vertical="center"/>
    </xf>
    <xf numFmtId="0" fontId="29" fillId="39" borderId="0" xfId="0" applyFont="1" applyFill="1" applyAlignment="1">
      <alignment vertical="center"/>
    </xf>
    <xf numFmtId="0" fontId="32" fillId="24" borderId="0" xfId="0" applyFont="1" applyFill="1" applyBorder="1" applyAlignment="1">
      <alignment horizontal="left" vertical="center"/>
    </xf>
    <xf numFmtId="0" fontId="23" fillId="17" borderId="0" xfId="0" applyFont="1" applyFill="1" applyBorder="1" applyAlignment="1">
      <alignment horizontal="left" vertical="center"/>
    </xf>
    <xf numFmtId="0" fontId="22" fillId="17" borderId="0" xfId="0" applyFont="1" applyFill="1" applyBorder="1" applyAlignment="1">
      <alignment vertical="center"/>
    </xf>
    <xf numFmtId="49" fontId="22" fillId="17" borderId="0" xfId="0" applyNumberFormat="1" applyFont="1" applyFill="1" applyBorder="1" applyAlignment="1">
      <alignment horizontal="left" vertical="center"/>
    </xf>
    <xf numFmtId="0" fontId="28" fillId="17" borderId="0" xfId="0" applyFont="1" applyFill="1" applyBorder="1" applyAlignment="1">
      <alignment horizontal="left" vertical="center"/>
    </xf>
    <xf numFmtId="0" fontId="29" fillId="17" borderId="0" xfId="0" applyFont="1" applyFill="1" applyBorder="1" applyAlignment="1">
      <alignment horizontal="left" vertical="center"/>
    </xf>
    <xf numFmtId="164" fontId="29" fillId="16" borderId="0" xfId="0" applyNumberFormat="1" applyFont="1" applyFill="1" applyBorder="1" applyAlignment="1">
      <alignment horizontal="left" vertical="center"/>
    </xf>
    <xf numFmtId="49" fontId="29" fillId="17" borderId="0" xfId="0" applyNumberFormat="1" applyFont="1" applyFill="1" applyBorder="1" applyAlignment="1">
      <alignment horizontal="left" vertical="center"/>
    </xf>
    <xf numFmtId="0" fontId="29" fillId="12" borderId="0" xfId="0" applyFont="1" applyFill="1" applyBorder="1" applyAlignment="1">
      <alignment horizontal="left" vertical="center"/>
    </xf>
    <xf numFmtId="0" fontId="28" fillId="12" borderId="0" xfId="0" applyFont="1" applyFill="1" applyBorder="1" applyAlignment="1">
      <alignment horizontal="left" vertical="center"/>
    </xf>
    <xf numFmtId="164" fontId="28" fillId="15" borderId="0" xfId="0" applyNumberFormat="1" applyFont="1" applyFill="1" applyBorder="1" applyAlignment="1">
      <alignment horizontal="left" vertical="center"/>
    </xf>
    <xf numFmtId="0" fontId="32" fillId="32" borderId="0" xfId="0" applyFont="1" applyFill="1" applyBorder="1" applyAlignment="1">
      <alignment horizontal="left" vertical="center"/>
    </xf>
    <xf numFmtId="0" fontId="28" fillId="29" borderId="0" xfId="0" applyFont="1" applyFill="1" applyAlignment="1">
      <alignment horizontal="left" vertical="center"/>
    </xf>
    <xf numFmtId="0" fontId="28" fillId="33" borderId="0" xfId="0" applyFont="1" applyFill="1" applyBorder="1" applyAlignment="1">
      <alignment horizontal="left" vertical="center"/>
    </xf>
    <xf numFmtId="0" fontId="29" fillId="17" borderId="0" xfId="0" applyFont="1" applyFill="1" applyBorder="1" applyAlignment="1">
      <alignment vertical="center"/>
    </xf>
    <xf numFmtId="0" fontId="22" fillId="0" borderId="0" xfId="0" applyFont="1" applyAlignment="1">
      <alignment horizontal="left" vertical="center"/>
    </xf>
    <xf numFmtId="0" fontId="29" fillId="41" borderId="0" xfId="0" applyFont="1" applyFill="1" applyBorder="1" applyAlignment="1">
      <alignment horizontal="left" vertical="center"/>
    </xf>
    <xf numFmtId="164" fontId="28" fillId="16" borderId="0" xfId="0" applyNumberFormat="1" applyFont="1" applyFill="1" applyBorder="1" applyAlignment="1">
      <alignment horizontal="left" vertical="center"/>
    </xf>
    <xf numFmtId="164" fontId="29" fillId="13" borderId="0" xfId="0" applyNumberFormat="1" applyFont="1" applyFill="1" applyBorder="1" applyAlignment="1">
      <alignment horizontal="left" vertical="center"/>
    </xf>
    <xf numFmtId="0" fontId="29" fillId="21" borderId="0" xfId="0" applyFont="1" applyFill="1" applyBorder="1" applyAlignment="1">
      <alignment horizontal="left" vertical="center"/>
    </xf>
    <xf numFmtId="0" fontId="22" fillId="0" borderId="0" xfId="0" applyFont="1" applyAlignment="1">
      <alignment vertical="center"/>
    </xf>
    <xf numFmtId="0" fontId="29" fillId="25" borderId="0" xfId="0" applyFont="1" applyFill="1" applyBorder="1" applyAlignment="1">
      <alignment horizontal="left" vertical="center"/>
    </xf>
    <xf numFmtId="0" fontId="28" fillId="25" borderId="0" xfId="0" applyFont="1" applyFill="1" applyBorder="1" applyAlignment="1">
      <alignment horizontal="left" vertical="center"/>
    </xf>
    <xf numFmtId="0" fontId="28" fillId="0" borderId="0" xfId="0" applyFont="1" applyFill="1" applyAlignment="1">
      <alignment horizontal="left" vertical="center"/>
    </xf>
    <xf numFmtId="164" fontId="28" fillId="42" borderId="0" xfId="0" applyNumberFormat="1" applyFont="1" applyFill="1" applyBorder="1" applyAlignment="1">
      <alignment horizontal="left" vertical="center"/>
    </xf>
    <xf numFmtId="0" fontId="29" fillId="42" borderId="0" xfId="0" applyFont="1" applyFill="1" applyBorder="1" applyAlignment="1">
      <alignment horizontal="left" vertical="center"/>
    </xf>
    <xf numFmtId="0" fontId="28" fillId="44" borderId="0" xfId="0" applyFont="1" applyFill="1" applyBorder="1" applyAlignment="1">
      <alignment horizontal="left" vertical="center"/>
    </xf>
    <xf numFmtId="0" fontId="29" fillId="26" borderId="0" xfId="0" applyFont="1" applyFill="1" applyBorder="1" applyAlignment="1">
      <alignment horizontal="left" vertical="center"/>
    </xf>
    <xf numFmtId="0" fontId="29" fillId="29" borderId="0" xfId="0" applyFont="1" applyFill="1" applyAlignment="1">
      <alignment horizontal="left" vertical="center"/>
    </xf>
    <xf numFmtId="0" fontId="29" fillId="29" borderId="0" xfId="0" applyFont="1" applyFill="1" applyAlignment="1">
      <alignment vertical="center"/>
    </xf>
    <xf numFmtId="49" fontId="29" fillId="29" borderId="0" xfId="0" applyNumberFormat="1" applyFont="1" applyFill="1" applyAlignment="1">
      <alignment horizontal="left" vertical="center"/>
    </xf>
    <xf numFmtId="0" fontId="31" fillId="0" borderId="0" xfId="0" applyFont="1" applyAlignment="1">
      <alignment horizontal="left" vertical="center"/>
    </xf>
    <xf numFmtId="0" fontId="28" fillId="22" borderId="0" xfId="0" applyFont="1" applyFill="1" applyBorder="1" applyAlignment="1">
      <alignment horizontal="left" vertical="center"/>
    </xf>
    <xf numFmtId="14" fontId="28" fillId="12" borderId="0" xfId="0" applyNumberFormat="1" applyFont="1" applyFill="1" applyBorder="1" applyAlignment="1">
      <alignment horizontal="left" vertical="center"/>
    </xf>
    <xf numFmtId="164" fontId="29" fillId="30" borderId="0" xfId="0" applyNumberFormat="1" applyFont="1" applyFill="1" applyBorder="1" applyAlignment="1">
      <alignment horizontal="left" vertical="center"/>
    </xf>
    <xf numFmtId="0" fontId="29" fillId="30" borderId="0" xfId="0" applyFont="1" applyFill="1" applyBorder="1" applyAlignment="1">
      <alignment horizontal="left" vertical="center"/>
    </xf>
    <xf numFmtId="0" fontId="29" fillId="39" borderId="0" xfId="0" applyFont="1" applyFill="1" applyBorder="1" applyAlignment="1">
      <alignment horizontal="left" vertical="center"/>
    </xf>
    <xf numFmtId="0" fontId="29" fillId="29" borderId="0" xfId="0" applyFont="1" applyFill="1" applyBorder="1" applyAlignment="1">
      <alignment horizontal="left" vertical="center"/>
    </xf>
    <xf numFmtId="0" fontId="28" fillId="0" borderId="0" xfId="0" applyFont="1" applyFill="1" applyBorder="1" applyAlignment="1">
      <alignment horizontal="left" vertical="center"/>
    </xf>
    <xf numFmtId="0" fontId="22" fillId="43" borderId="0" xfId="0" applyFont="1" applyFill="1" applyBorder="1" applyAlignment="1">
      <alignment horizontal="left" vertical="center"/>
    </xf>
    <xf numFmtId="0" fontId="28" fillId="43" borderId="0" xfId="0" applyFont="1" applyFill="1" applyBorder="1" applyAlignment="1">
      <alignment horizontal="left" vertical="center"/>
    </xf>
    <xf numFmtId="0" fontId="29" fillId="0" borderId="0" xfId="0" applyFont="1" applyFill="1" applyAlignment="1">
      <alignment vertical="center"/>
    </xf>
    <xf numFmtId="0" fontId="31" fillId="0" borderId="0" xfId="0" applyFont="1" applyAlignment="1">
      <alignment vertical="center"/>
    </xf>
    <xf numFmtId="0" fontId="28" fillId="23" borderId="0" xfId="0" applyFont="1" applyFill="1" applyBorder="1" applyAlignment="1">
      <alignment horizontal="left" vertical="center"/>
    </xf>
    <xf numFmtId="0" fontId="35" fillId="0" borderId="0" xfId="0" applyFont="1" applyAlignment="1">
      <alignment horizontal="left" vertical="center"/>
    </xf>
    <xf numFmtId="0" fontId="22" fillId="14" borderId="0" xfId="0" applyFont="1" applyFill="1" applyAlignment="1">
      <alignment vertical="center"/>
    </xf>
    <xf numFmtId="0" fontId="28" fillId="13" borderId="0" xfId="0" applyFont="1" applyFill="1" applyBorder="1" applyAlignment="1">
      <alignment horizontal="left" vertical="center"/>
    </xf>
    <xf numFmtId="49" fontId="31" fillId="0" borderId="0" xfId="0" applyNumberFormat="1" applyFont="1" applyAlignment="1">
      <alignment horizontal="left" vertical="center"/>
    </xf>
    <xf numFmtId="164" fontId="28" fillId="44" borderId="0" xfId="0" applyNumberFormat="1" applyFont="1" applyFill="1" applyBorder="1" applyAlignment="1">
      <alignment horizontal="left" vertical="center"/>
    </xf>
    <xf numFmtId="0" fontId="22" fillId="35" borderId="0" xfId="0" applyFont="1" applyFill="1" applyBorder="1" applyAlignment="1">
      <alignment horizontal="left" vertical="center"/>
    </xf>
    <xf numFmtId="0" fontId="24" fillId="29" borderId="0" xfId="0" applyFont="1" applyFill="1" applyAlignment="1">
      <alignment vertical="center"/>
    </xf>
    <xf numFmtId="164" fontId="29" fillId="37" borderId="0" xfId="0" applyNumberFormat="1" applyFont="1" applyFill="1" applyBorder="1" applyAlignment="1">
      <alignment horizontal="left" vertical="center"/>
    </xf>
    <xf numFmtId="0" fontId="36" fillId="0" borderId="0" xfId="0" applyFont="1" applyAlignment="1">
      <alignment horizontal="left" vertical="center"/>
    </xf>
    <xf numFmtId="164" fontId="28" fillId="45" borderId="0" xfId="0" applyNumberFormat="1" applyFont="1" applyFill="1" applyBorder="1" applyAlignment="1">
      <alignment horizontal="left" vertical="center"/>
    </xf>
    <xf numFmtId="0" fontId="37" fillId="0" borderId="0" xfId="0" applyFont="1" applyAlignment="1">
      <alignment horizontal="left" vertical="center"/>
    </xf>
    <xf numFmtId="0" fontId="37" fillId="10" borderId="0" xfId="0" applyFont="1" applyFill="1" applyBorder="1" applyAlignment="1">
      <alignment horizontal="left" vertical="center"/>
    </xf>
    <xf numFmtId="0" fontId="29" fillId="28" borderId="0" xfId="0" applyFont="1" applyFill="1" applyBorder="1" applyAlignment="1">
      <alignment horizontal="left" vertical="center"/>
    </xf>
    <xf numFmtId="0" fontId="28" fillId="28" borderId="0" xfId="0" applyFont="1" applyFill="1" applyBorder="1" applyAlignment="1">
      <alignment horizontal="left" vertical="center"/>
    </xf>
    <xf numFmtId="0" fontId="29" fillId="38" borderId="0" xfId="0" applyFont="1" applyFill="1" applyBorder="1" applyAlignment="1">
      <alignment vertical="center"/>
    </xf>
    <xf numFmtId="0" fontId="29" fillId="12" borderId="0" xfId="0" applyFont="1" applyFill="1" applyBorder="1" applyAlignment="1">
      <alignment vertical="center"/>
    </xf>
    <xf numFmtId="0" fontId="29" fillId="29" borderId="0" xfId="0" applyFont="1" applyFill="1" applyAlignment="1"/>
    <xf numFmtId="0" fontId="38" fillId="0" borderId="0" xfId="0" applyFont="1" applyFill="1" applyAlignment="1">
      <alignment horizontal="left" vertical="center"/>
    </xf>
    <xf numFmtId="0" fontId="29" fillId="39" borderId="0" xfId="0" applyFont="1" applyFill="1" applyBorder="1" applyAlignment="1">
      <alignment vertical="center"/>
    </xf>
    <xf numFmtId="0" fontId="29" fillId="0" borderId="0" xfId="0" applyFont="1"/>
    <xf numFmtId="0" fontId="29" fillId="0" borderId="0" xfId="0" applyFont="1" applyFill="1" applyAlignment="1"/>
    <xf numFmtId="0" fontId="29" fillId="27" borderId="0" xfId="0" applyFont="1" applyFill="1" applyAlignment="1">
      <alignment vertical="center"/>
    </xf>
    <xf numFmtId="0" fontId="39" fillId="0" borderId="0" xfId="0" applyFont="1" applyAlignment="1">
      <alignment vertical="center"/>
    </xf>
    <xf numFmtId="0" fontId="29" fillId="47" borderId="0" xfId="0" applyFont="1" applyFill="1" applyBorder="1" applyAlignment="1">
      <alignment vertical="center"/>
    </xf>
    <xf numFmtId="0" fontId="29" fillId="47" borderId="0" xfId="0" applyFont="1" applyFill="1" applyBorder="1" applyAlignment="1">
      <alignment horizontal="left" vertical="center"/>
    </xf>
    <xf numFmtId="0" fontId="34" fillId="39" borderId="0" xfId="0" applyFont="1" applyFill="1" applyAlignment="1">
      <alignment horizontal="left" vertical="center"/>
    </xf>
    <xf numFmtId="0" fontId="22" fillId="0" borderId="0" xfId="0" applyFont="1" applyAlignment="1"/>
    <xf numFmtId="0" fontId="29" fillId="37" borderId="0" xfId="0" applyFont="1" applyFill="1" applyAlignment="1">
      <alignment vertical="center"/>
    </xf>
    <xf numFmtId="0" fontId="29" fillId="36" borderId="0" xfId="0" applyFont="1" applyFill="1" applyBorder="1" applyAlignment="1">
      <alignment horizontal="left" vertical="center"/>
    </xf>
    <xf numFmtId="164" fontId="28" fillId="34" borderId="0" xfId="0" applyNumberFormat="1" applyFont="1" applyFill="1" applyBorder="1" applyAlignment="1">
      <alignment horizontal="left" vertical="center"/>
    </xf>
    <xf numFmtId="164" fontId="28" fillId="46" borderId="0" xfId="0" applyNumberFormat="1" applyFont="1" applyFill="1" applyBorder="1" applyAlignment="1">
      <alignment horizontal="left" vertical="center"/>
    </xf>
    <xf numFmtId="0" fontId="29" fillId="0" borderId="0" xfId="0" applyFont="1" applyFill="1" applyBorder="1" applyAlignment="1">
      <alignment vertical="center"/>
    </xf>
    <xf numFmtId="164" fontId="29" fillId="0" borderId="0" xfId="0" applyNumberFormat="1" applyFont="1" applyFill="1" applyBorder="1" applyAlignment="1">
      <alignment horizontal="left" vertical="center"/>
    </xf>
    <xf numFmtId="49" fontId="29" fillId="0" borderId="0" xfId="0" applyNumberFormat="1" applyFont="1" applyFill="1" applyAlignment="1">
      <alignment horizontal="left" vertical="center"/>
    </xf>
    <xf numFmtId="0" fontId="32" fillId="0" borderId="0" xfId="0" applyFont="1" applyFill="1" applyBorder="1" applyAlignment="1">
      <alignment horizontal="left" vertical="center"/>
    </xf>
    <xf numFmtId="164" fontId="29" fillId="48" borderId="0" xfId="0" applyNumberFormat="1" applyFont="1" applyFill="1" applyBorder="1" applyAlignment="1">
      <alignment horizontal="left" vertical="center"/>
    </xf>
    <xf numFmtId="0" fontId="29" fillId="31" borderId="0" xfId="0" applyFont="1" applyFill="1" applyBorder="1" applyAlignment="1">
      <alignment horizontal="left" vertical="center"/>
    </xf>
    <xf numFmtId="164" fontId="22" fillId="29" borderId="0" xfId="0" applyNumberFormat="1" applyFont="1" applyFill="1" applyAlignment="1">
      <alignment horizontal="left" vertical="center"/>
    </xf>
    <xf numFmtId="49" fontId="29" fillId="0" borderId="0" xfId="0" applyNumberFormat="1" applyFont="1" applyFill="1" applyBorder="1" applyAlignment="1">
      <alignment horizontal="left" vertical="center"/>
    </xf>
    <xf numFmtId="0" fontId="28" fillId="39" borderId="0" xfId="0" applyFont="1" applyFill="1" applyBorder="1" applyAlignment="1">
      <alignment horizontal="left" vertical="center"/>
    </xf>
    <xf numFmtId="164" fontId="29" fillId="39" borderId="0" xfId="0" applyNumberFormat="1" applyFont="1" applyFill="1" applyBorder="1" applyAlignment="1">
      <alignment horizontal="left" vertical="center"/>
    </xf>
    <xf numFmtId="164" fontId="29" fillId="40" borderId="0" xfId="0" applyNumberFormat="1" applyFont="1" applyFill="1" applyBorder="1" applyAlignment="1">
      <alignment horizontal="left" vertical="center"/>
    </xf>
    <xf numFmtId="164" fontId="28" fillId="39" borderId="0" xfId="0" applyNumberFormat="1" applyFont="1" applyFill="1" applyBorder="1" applyAlignment="1">
      <alignment horizontal="left" vertical="center"/>
    </xf>
    <xf numFmtId="164" fontId="29" fillId="49" borderId="0" xfId="0" applyNumberFormat="1" applyFont="1" applyFill="1" applyBorder="1" applyAlignment="1">
      <alignment horizontal="left" vertical="center"/>
    </xf>
    <xf numFmtId="164" fontId="29" fillId="31" borderId="0" xfId="0" applyNumberFormat="1" applyFont="1" applyFill="1" applyBorder="1" applyAlignment="1">
      <alignment horizontal="left" vertical="center"/>
    </xf>
    <xf numFmtId="0" fontId="28" fillId="30" borderId="0" xfId="0" applyFont="1" applyFill="1" applyAlignment="1">
      <alignment horizontal="left" vertical="center"/>
    </xf>
    <xf numFmtId="164" fontId="28" fillId="48" borderId="0" xfId="0" applyNumberFormat="1" applyFont="1" applyFill="1" applyBorder="1" applyAlignment="1">
      <alignment horizontal="left" vertical="center"/>
    </xf>
    <xf numFmtId="14" fontId="28" fillId="42" borderId="0" xfId="0" applyNumberFormat="1" applyFont="1" applyFill="1" applyBorder="1" applyAlignment="1">
      <alignment horizontal="left" vertical="center"/>
    </xf>
    <xf numFmtId="0" fontId="29" fillId="39" borderId="0" xfId="0" applyFont="1" applyFill="1" applyBorder="1" applyAlignment="1">
      <alignment vertical="center" wrapText="1"/>
    </xf>
    <xf numFmtId="0" fontId="29" fillId="37" borderId="0" xfId="0" applyFont="1" applyFill="1" applyBorder="1" applyAlignment="1">
      <alignment horizontal="left" vertical="center"/>
    </xf>
    <xf numFmtId="0" fontId="28" fillId="37" borderId="0" xfId="0" applyFont="1" applyFill="1" applyBorder="1" applyAlignment="1">
      <alignment horizontal="left" vertical="center"/>
    </xf>
    <xf numFmtId="0" fontId="29" fillId="13" borderId="0" xfId="0" quotePrefix="1" applyFont="1" applyFill="1" applyBorder="1" applyAlignment="1">
      <alignment horizontal="left" vertical="center"/>
    </xf>
    <xf numFmtId="164" fontId="29" fillId="37" borderId="0" xfId="0" applyNumberFormat="1" applyFont="1" applyFill="1" applyAlignment="1">
      <alignment horizontal="left" vertical="center"/>
    </xf>
    <xf numFmtId="0" fontId="29" fillId="50" borderId="0" xfId="0" applyFont="1" applyFill="1" applyAlignment="1">
      <alignment horizontal="left" vertical="center"/>
    </xf>
    <xf numFmtId="0" fontId="29" fillId="50" borderId="0" xfId="0" applyFont="1" applyFill="1" applyBorder="1" applyAlignment="1">
      <alignment horizontal="left" vertical="center"/>
    </xf>
    <xf numFmtId="0" fontId="29" fillId="50" borderId="0" xfId="0" applyFont="1" applyFill="1" applyAlignment="1">
      <alignment vertical="center"/>
    </xf>
    <xf numFmtId="0" fontId="29" fillId="51" borderId="0" xfId="0" applyFont="1" applyFill="1" applyBorder="1" applyAlignment="1">
      <alignment horizontal="left" vertical="center"/>
    </xf>
    <xf numFmtId="0" fontId="29" fillId="52" borderId="0" xfId="0" applyFont="1" applyFill="1" applyBorder="1" applyAlignment="1">
      <alignment horizontal="left" vertical="center"/>
    </xf>
    <xf numFmtId="0" fontId="0" fillId="0" borderId="0" xfId="0"/>
    <xf numFmtId="0" fontId="29" fillId="44" borderId="0" xfId="0" applyFont="1" applyFill="1" applyBorder="1" applyAlignment="1">
      <alignment horizontal="left" vertical="center"/>
    </xf>
    <xf numFmtId="0" fontId="29" fillId="44" borderId="0" xfId="0" applyFont="1" applyFill="1" applyBorder="1" applyAlignment="1">
      <alignment vertical="center"/>
    </xf>
    <xf numFmtId="0" fontId="29" fillId="40" borderId="0" xfId="0" applyFont="1" applyFill="1" applyBorder="1" applyAlignment="1">
      <alignment vertic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3" fillId="0" borderId="0" xfId="1"/>
    <xf numFmtId="0" fontId="27" fillId="53" borderId="0" xfId="0" applyFont="1" applyFill="1" applyBorder="1" applyAlignment="1">
      <alignment horizontal="center" vertical="center"/>
    </xf>
    <xf numFmtId="0" fontId="29" fillId="54" borderId="0" xfId="0" applyFont="1" applyFill="1" applyBorder="1" applyAlignment="1">
      <alignment vertical="center"/>
    </xf>
    <xf numFmtId="0" fontId="0" fillId="55" borderId="0" xfId="0" applyFont="1" applyFill="1" applyAlignment="1"/>
    <xf numFmtId="164" fontId="29" fillId="42" borderId="0" xfId="0" applyNumberFormat="1" applyFont="1" applyFill="1" applyBorder="1" applyAlignment="1">
      <alignment horizontal="left" vertical="center"/>
    </xf>
    <xf numFmtId="0" fontId="29" fillId="43" borderId="0" xfId="0" applyFont="1" applyFill="1" applyAlignment="1">
      <alignment vertical="center"/>
    </xf>
    <xf numFmtId="14" fontId="28" fillId="31" borderId="0" xfId="0" applyNumberFormat="1" applyFont="1" applyFill="1" applyBorder="1" applyAlignment="1">
      <alignment horizontal="left" vertical="center"/>
    </xf>
    <xf numFmtId="164" fontId="28" fillId="31" borderId="0" xfId="0" applyNumberFormat="1" applyFont="1" applyFill="1" applyBorder="1" applyAlignment="1">
      <alignment horizontal="left" vertical="center"/>
    </xf>
    <xf numFmtId="0" fontId="28" fillId="43" borderId="0" xfId="0" applyFont="1" applyFill="1" applyAlignment="1">
      <alignment horizontal="left" vertical="center"/>
    </xf>
    <xf numFmtId="0" fontId="29" fillId="43" borderId="0" xfId="0" applyFont="1" applyFill="1" applyAlignment="1">
      <alignment horizontal="left" vertical="center"/>
    </xf>
    <xf numFmtId="0" fontId="28" fillId="29" borderId="0" xfId="0" applyFont="1" applyFill="1" applyBorder="1" applyAlignment="1">
      <alignment horizontal="left" vertical="center"/>
    </xf>
    <xf numFmtId="0" fontId="29" fillId="56" borderId="0" xfId="0" applyFont="1" applyFill="1" applyAlignment="1">
      <alignment horizontal="left" vertical="center"/>
    </xf>
    <xf numFmtId="0" fontId="31" fillId="0" borderId="0" xfId="0" applyFont="1" applyFill="1" applyBorder="1" applyAlignment="1">
      <alignment vertical="center"/>
    </xf>
    <xf numFmtId="49" fontId="31" fillId="0" borderId="0" xfId="0" applyNumberFormat="1" applyFont="1" applyFill="1" applyBorder="1" applyAlignment="1">
      <alignment horizontal="left" vertical="center"/>
    </xf>
    <xf numFmtId="0" fontId="28" fillId="56" borderId="0" xfId="0" applyFont="1" applyFill="1" applyAlignment="1">
      <alignment horizontal="left" vertical="center"/>
    </xf>
    <xf numFmtId="0" fontId="0" fillId="29" borderId="0" xfId="0" applyFill="1"/>
    <xf numFmtId="0" fontId="29" fillId="56" borderId="0" xfId="0" applyFont="1" applyFill="1" applyBorder="1" applyAlignment="1">
      <alignment horizontal="left" vertical="center"/>
    </xf>
    <xf numFmtId="0" fontId="22" fillId="36" borderId="0" xfId="0" applyFont="1" applyFill="1" applyBorder="1" applyAlignment="1">
      <alignment vertical="center"/>
    </xf>
    <xf numFmtId="0" fontId="22" fillId="57" borderId="0" xfId="0" applyFont="1" applyFill="1" applyAlignment="1">
      <alignment horizontal="left" vertical="center"/>
    </xf>
    <xf numFmtId="164" fontId="23" fillId="57" borderId="0" xfId="0" applyNumberFormat="1" applyFont="1" applyFill="1" applyBorder="1" applyAlignment="1">
      <alignment horizontal="left" vertical="center"/>
    </xf>
    <xf numFmtId="0" fontId="22" fillId="57" borderId="0" xfId="0" applyFont="1" applyFill="1" applyBorder="1" applyAlignment="1">
      <alignment horizontal="left" vertical="center"/>
    </xf>
    <xf numFmtId="0" fontId="23" fillId="57" borderId="0" xfId="0" applyFont="1" applyFill="1" applyAlignment="1">
      <alignment horizontal="left" vertical="center"/>
    </xf>
    <xf numFmtId="0" fontId="33" fillId="57" borderId="0" xfId="0" applyFont="1" applyFill="1" applyAlignment="1">
      <alignment horizontal="left" vertical="center"/>
    </xf>
    <xf numFmtId="49" fontId="22" fillId="57" borderId="0" xfId="0" applyNumberFormat="1" applyFont="1" applyFill="1" applyAlignment="1">
      <alignment horizontal="left" vertical="center"/>
    </xf>
    <xf numFmtId="164" fontId="22" fillId="36" borderId="0" xfId="0" applyNumberFormat="1" applyFont="1" applyFill="1" applyBorder="1" applyAlignment="1">
      <alignment horizontal="left" vertical="center"/>
    </xf>
    <xf numFmtId="0" fontId="30" fillId="36" borderId="0" xfId="0" applyFont="1" applyFill="1" applyBorder="1" applyAlignment="1">
      <alignment horizontal="left" vertical="center"/>
    </xf>
    <xf numFmtId="164" fontId="29" fillId="36" borderId="0" xfId="0" applyNumberFormat="1" applyFont="1" applyFill="1" applyBorder="1" applyAlignment="1">
      <alignment horizontal="left" vertical="center"/>
    </xf>
    <xf numFmtId="0" fontId="29" fillId="58" borderId="0" xfId="0" applyFont="1" applyFill="1" applyBorder="1" applyAlignment="1">
      <alignment horizontal="left" vertical="center"/>
    </xf>
    <xf numFmtId="0" fontId="36" fillId="36" borderId="0" xfId="0" applyFont="1" applyFill="1" applyBorder="1" applyAlignment="1">
      <alignment horizontal="left" vertical="center"/>
    </xf>
    <xf numFmtId="0" fontId="29" fillId="36" borderId="0" xfId="0" applyFont="1" applyFill="1" applyBorder="1" applyAlignment="1">
      <alignment vertical="center"/>
    </xf>
    <xf numFmtId="0" fontId="28" fillId="36" borderId="0" xfId="0" applyFont="1" applyFill="1" applyBorder="1" applyAlignment="1">
      <alignment horizontal="left" vertical="center"/>
    </xf>
    <xf numFmtId="0" fontId="0" fillId="0" borderId="0" xfId="0" applyFont="1" applyAlignment="1">
      <alignment horizontal="left" indent="1"/>
    </xf>
    <xf numFmtId="0" fontId="25" fillId="0" borderId="0" xfId="0" applyFont="1" applyAlignment="1"/>
    <xf numFmtId="0" fontId="23" fillId="59" borderId="0" xfId="0" applyFont="1" applyFill="1" applyBorder="1" applyAlignment="1">
      <alignment horizontal="left" vertical="center"/>
    </xf>
    <xf numFmtId="164" fontId="22" fillId="60" borderId="0" xfId="0" applyNumberFormat="1" applyFont="1" applyFill="1" applyBorder="1" applyAlignment="1">
      <alignment horizontal="left" vertical="center"/>
    </xf>
    <xf numFmtId="49" fontId="22" fillId="29" borderId="0" xfId="0" applyNumberFormat="1" applyFont="1" applyFill="1" applyAlignment="1">
      <alignment vertical="center"/>
    </xf>
    <xf numFmtId="0" fontId="41" fillId="29" borderId="0" xfId="3" applyFont="1" applyFill="1"/>
    <xf numFmtId="0" fontId="22" fillId="61" borderId="0" xfId="0" applyFont="1" applyFill="1" applyBorder="1" applyAlignment="1">
      <alignment horizontal="left" vertical="center"/>
    </xf>
    <xf numFmtId="0" fontId="42" fillId="62" borderId="0" xfId="0" applyFont="1" applyFill="1" applyBorder="1" applyAlignment="1">
      <alignment horizontal="left" vertical="center"/>
    </xf>
    <xf numFmtId="0" fontId="23" fillId="61" borderId="0" xfId="0" applyFont="1" applyFill="1" applyBorder="1" applyAlignment="1">
      <alignment horizontal="left" vertical="center"/>
    </xf>
    <xf numFmtId="0" fontId="0" fillId="0" borderId="0" xfId="0" applyFont="1" applyAlignment="1"/>
    <xf numFmtId="0" fontId="43" fillId="2" borderId="0" xfId="0" applyFont="1" applyFill="1" applyBorder="1" applyAlignment="1">
      <alignment horizontal="center" vertical="center"/>
    </xf>
    <xf numFmtId="0" fontId="44" fillId="2" borderId="0" xfId="0" applyFont="1" applyFill="1" applyBorder="1" applyAlignment="1">
      <alignment horizontal="center" vertical="center"/>
    </xf>
    <xf numFmtId="164" fontId="44" fillId="2" borderId="0" xfId="0" applyNumberFormat="1" applyFont="1" applyFill="1" applyBorder="1" applyAlignment="1">
      <alignment horizontal="center" vertical="center"/>
    </xf>
    <xf numFmtId="0" fontId="44" fillId="4" borderId="0" xfId="0" applyFont="1" applyFill="1" applyBorder="1" applyAlignment="1">
      <alignment horizontal="center" vertical="center"/>
    </xf>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4" fillId="6" borderId="0" xfId="0" applyFont="1" applyFill="1" applyBorder="1" applyAlignment="1">
      <alignment horizontal="center" vertical="center"/>
    </xf>
    <xf numFmtId="0" fontId="44" fillId="7" borderId="0" xfId="0" applyFont="1" applyFill="1" applyBorder="1" applyAlignment="1">
      <alignment horizontal="center" vertical="center"/>
    </xf>
    <xf numFmtId="0" fontId="44" fillId="8" borderId="0" xfId="0" applyFont="1" applyFill="1" applyBorder="1" applyAlignment="1">
      <alignment horizontal="center" vertical="center"/>
    </xf>
    <xf numFmtId="0" fontId="46" fillId="63" borderId="0" xfId="0" applyFont="1" applyFill="1" applyBorder="1" applyAlignment="1">
      <alignment vertical="center"/>
    </xf>
    <xf numFmtId="0" fontId="45" fillId="8" borderId="0" xfId="0" applyFont="1" applyFill="1" applyBorder="1" applyAlignment="1">
      <alignment vertical="center"/>
    </xf>
    <xf numFmtId="0" fontId="46" fillId="0" borderId="0" xfId="0" applyFont="1" applyAlignment="1">
      <alignment vertical="center"/>
    </xf>
    <xf numFmtId="0" fontId="46" fillId="0" borderId="0" xfId="0" applyFont="1" applyAlignment="1">
      <alignment horizontal="left" vertical="center"/>
    </xf>
    <xf numFmtId="0" fontId="45" fillId="0" borderId="0" xfId="0" applyFont="1" applyAlignment="1">
      <alignment horizontal="left" vertical="center"/>
    </xf>
    <xf numFmtId="164" fontId="45" fillId="12" borderId="0" xfId="0" applyNumberFormat="1" applyFont="1" applyFill="1" applyBorder="1" applyAlignment="1">
      <alignment horizontal="left" vertical="center"/>
    </xf>
    <xf numFmtId="0" fontId="45" fillId="12" borderId="0" xfId="0" applyFont="1" applyFill="1" applyBorder="1" applyAlignment="1">
      <alignment horizontal="left" vertical="center"/>
    </xf>
    <xf numFmtId="0" fontId="46" fillId="12" borderId="0" xfId="0" applyFont="1" applyFill="1" applyBorder="1" applyAlignment="1">
      <alignment vertical="center"/>
    </xf>
    <xf numFmtId="49" fontId="46" fillId="0" borderId="0" xfId="0" applyNumberFormat="1" applyFont="1" applyAlignment="1">
      <alignment horizontal="left" vertical="center"/>
    </xf>
    <xf numFmtId="0" fontId="46" fillId="12" borderId="0" xfId="0" applyFont="1" applyFill="1" applyBorder="1" applyAlignment="1">
      <alignment horizontal="left" vertical="center"/>
    </xf>
    <xf numFmtId="164" fontId="46" fillId="0" borderId="0" xfId="0" applyNumberFormat="1" applyFont="1" applyAlignment="1">
      <alignment horizontal="left" vertical="center"/>
    </xf>
    <xf numFmtId="0" fontId="45" fillId="17" borderId="0" xfId="0" applyFont="1" applyFill="1" applyBorder="1" applyAlignment="1">
      <alignment horizontal="left" vertical="center"/>
    </xf>
    <xf numFmtId="0" fontId="46" fillId="0" borderId="0" xfId="0" applyFont="1"/>
    <xf numFmtId="164" fontId="46" fillId="13" borderId="0" xfId="0" applyNumberFormat="1" applyFont="1" applyFill="1" applyBorder="1" applyAlignment="1">
      <alignment horizontal="left" vertical="center"/>
    </xf>
    <xf numFmtId="0" fontId="46" fillId="13" borderId="0" xfId="0" applyFont="1" applyFill="1" applyAlignment="1">
      <alignment horizontal="left" vertical="center"/>
    </xf>
    <xf numFmtId="0" fontId="46" fillId="17" borderId="0" xfId="0" applyFont="1" applyFill="1" applyAlignment="1">
      <alignment horizontal="left" vertical="center"/>
    </xf>
    <xf numFmtId="0" fontId="45" fillId="17" borderId="0" xfId="0" applyFont="1" applyFill="1" applyAlignment="1">
      <alignment horizontal="left" vertical="center"/>
    </xf>
    <xf numFmtId="0" fontId="46" fillId="0" borderId="0" xfId="0" applyFont="1" applyBorder="1" applyAlignment="1">
      <alignment horizontal="left" vertical="center"/>
    </xf>
    <xf numFmtId="164" fontId="46" fillId="12" borderId="0" xfId="0" applyNumberFormat="1" applyFont="1" applyFill="1" applyBorder="1" applyAlignment="1">
      <alignment horizontal="left" vertical="center"/>
    </xf>
    <xf numFmtId="49" fontId="46" fillId="0" borderId="0" xfId="0" applyNumberFormat="1" applyFont="1" applyAlignment="1">
      <alignment vertical="center"/>
    </xf>
    <xf numFmtId="0" fontId="46" fillId="8" borderId="0" xfId="0" applyFont="1" applyFill="1" applyAlignment="1">
      <alignment horizontal="left" vertical="center"/>
    </xf>
    <xf numFmtId="0" fontId="46" fillId="11" borderId="0" xfId="0" applyFont="1" applyFill="1" applyBorder="1" applyAlignment="1">
      <alignment horizontal="left" vertical="center"/>
    </xf>
    <xf numFmtId="0" fontId="46" fillId="10" borderId="0" xfId="0" applyFont="1" applyFill="1" applyBorder="1" applyAlignment="1">
      <alignment horizontal="left" vertical="center"/>
    </xf>
    <xf numFmtId="0" fontId="45" fillId="11" borderId="0" xfId="0" applyFont="1" applyFill="1" applyBorder="1" applyAlignment="1">
      <alignment horizontal="left" vertical="center"/>
    </xf>
    <xf numFmtId="0" fontId="47" fillId="0" borderId="0" xfId="0" applyFont="1" applyAlignment="1">
      <alignment horizontal="left" vertical="center"/>
    </xf>
    <xf numFmtId="49" fontId="48" fillId="0" borderId="0" xfId="0" applyNumberFormat="1" applyFont="1" applyAlignment="1">
      <alignment horizontal="left" vertical="center"/>
    </xf>
    <xf numFmtId="0" fontId="46" fillId="23" borderId="0" xfId="0" applyFont="1" applyFill="1" applyAlignment="1">
      <alignment horizontal="left" vertical="center"/>
    </xf>
    <xf numFmtId="0" fontId="46" fillId="11" borderId="0" xfId="0" applyFont="1" applyFill="1" applyAlignment="1">
      <alignment horizontal="left" vertical="center"/>
    </xf>
    <xf numFmtId="0" fontId="45" fillId="11" borderId="0" xfId="0" applyFont="1" applyFill="1" applyAlignment="1">
      <alignment horizontal="left" vertical="center"/>
    </xf>
    <xf numFmtId="0" fontId="46" fillId="0" borderId="0" xfId="0" applyFont="1" applyBorder="1"/>
    <xf numFmtId="0" fontId="45" fillId="10" borderId="0" xfId="0" applyFont="1" applyFill="1" applyAlignment="1">
      <alignment horizontal="left" vertical="center"/>
    </xf>
    <xf numFmtId="0" fontId="45" fillId="0" borderId="0" xfId="0" applyFont="1" applyBorder="1" applyAlignment="1">
      <alignment horizontal="left" vertical="center"/>
    </xf>
    <xf numFmtId="0" fontId="46" fillId="24" borderId="0" xfId="0" applyFont="1" applyFill="1" applyBorder="1"/>
    <xf numFmtId="0" fontId="49" fillId="17" borderId="0" xfId="0" applyFont="1" applyFill="1" applyAlignment="1">
      <alignment horizontal="left" vertical="center"/>
    </xf>
    <xf numFmtId="0" fontId="48" fillId="17" borderId="0" xfId="0" applyFont="1" applyFill="1" applyAlignment="1">
      <alignment vertical="center"/>
    </xf>
    <xf numFmtId="49" fontId="48" fillId="17" borderId="0" xfId="0" applyNumberFormat="1" applyFont="1" applyFill="1" applyAlignment="1">
      <alignment horizontal="left" vertical="center"/>
    </xf>
    <xf numFmtId="0" fontId="45" fillId="15" borderId="0" xfId="0" applyFont="1" applyFill="1" applyAlignment="1">
      <alignment horizontal="left" vertical="center"/>
    </xf>
    <xf numFmtId="0" fontId="46" fillId="12" borderId="0" xfId="0" applyFont="1" applyFill="1" applyAlignment="1">
      <alignment horizontal="left" vertical="center"/>
    </xf>
    <xf numFmtId="0" fontId="45" fillId="10" borderId="0" xfId="0" applyFont="1" applyFill="1" applyBorder="1" applyAlignment="1">
      <alignment horizontal="left" vertical="center"/>
    </xf>
    <xf numFmtId="0" fontId="46" fillId="0" borderId="0" xfId="0" applyFont="1" applyBorder="1" applyAlignment="1">
      <alignment vertical="center"/>
    </xf>
    <xf numFmtId="0" fontId="46" fillId="24" borderId="0" xfId="0" applyFont="1" applyFill="1"/>
    <xf numFmtId="0" fontId="46" fillId="15" borderId="0" xfId="0" applyFont="1" applyFill="1" applyBorder="1" applyAlignment="1">
      <alignment horizontal="left" vertical="center"/>
    </xf>
    <xf numFmtId="0" fontId="45" fillId="15" borderId="0" xfId="0" applyFont="1" applyFill="1" applyBorder="1" applyAlignment="1">
      <alignment horizontal="left" vertical="center"/>
    </xf>
    <xf numFmtId="0" fontId="46" fillId="15" borderId="0" xfId="0" applyFont="1" applyFill="1" applyAlignment="1">
      <alignment horizontal="left" vertical="center"/>
    </xf>
    <xf numFmtId="0" fontId="50" fillId="0" borderId="0" xfId="0" applyFont="1" applyAlignment="1">
      <alignment vertical="center"/>
    </xf>
    <xf numFmtId="0" fontId="0" fillId="0" borderId="0" xfId="0" applyFont="1"/>
    <xf numFmtId="0" fontId="46" fillId="12" borderId="0" xfId="0" applyFont="1" applyFill="1" applyBorder="1" applyAlignment="1">
      <alignment vertical="center" wrapText="1"/>
    </xf>
    <xf numFmtId="164" fontId="46" fillId="15" borderId="0" xfId="0" applyNumberFormat="1" applyFont="1" applyFill="1" applyBorder="1" applyAlignment="1">
      <alignment horizontal="left" vertical="center"/>
    </xf>
    <xf numFmtId="0" fontId="46" fillId="4" borderId="0" xfId="0" applyFont="1" applyFill="1" applyBorder="1" applyAlignment="1">
      <alignment horizontal="left" vertical="center"/>
    </xf>
    <xf numFmtId="0" fontId="46" fillId="8" borderId="0" xfId="0" applyFont="1" applyFill="1" applyBorder="1" applyAlignment="1">
      <alignment horizontal="left" vertical="center"/>
    </xf>
    <xf numFmtId="0" fontId="45" fillId="21" borderId="0" xfId="0" applyFont="1" applyFill="1" applyBorder="1" applyAlignment="1">
      <alignment horizontal="left" vertical="center"/>
    </xf>
    <xf numFmtId="0" fontId="46" fillId="13" borderId="0" xfId="0" applyFont="1" applyFill="1" applyBorder="1" applyAlignment="1">
      <alignment horizontal="left" vertical="center"/>
    </xf>
    <xf numFmtId="164" fontId="45" fillId="15" borderId="0" xfId="0" applyNumberFormat="1" applyFont="1" applyFill="1" applyBorder="1" applyAlignment="1">
      <alignment horizontal="left" vertical="center"/>
    </xf>
    <xf numFmtId="0" fontId="46" fillId="17" borderId="0" xfId="0" applyFont="1" applyFill="1" applyBorder="1" applyAlignment="1">
      <alignment horizontal="left" vertical="center"/>
    </xf>
    <xf numFmtId="0" fontId="46" fillId="9" borderId="0" xfId="0" applyFont="1" applyFill="1" applyBorder="1" applyAlignment="1">
      <alignment horizontal="left" vertical="center"/>
    </xf>
    <xf numFmtId="0" fontId="45" fillId="26" borderId="0" xfId="0" applyFont="1" applyFill="1" applyBorder="1" applyAlignment="1">
      <alignment horizontal="left" vertical="center"/>
    </xf>
    <xf numFmtId="0" fontId="45" fillId="8" borderId="0" xfId="0" applyFont="1" applyFill="1" applyBorder="1" applyAlignment="1">
      <alignment horizontal="left" vertical="center"/>
    </xf>
    <xf numFmtId="0" fontId="46" fillId="17" borderId="0" xfId="0" applyFont="1" applyFill="1" applyBorder="1" applyAlignment="1">
      <alignment vertical="center"/>
    </xf>
    <xf numFmtId="164" fontId="45" fillId="13" borderId="0" xfId="0" applyNumberFormat="1" applyFont="1" applyFill="1" applyBorder="1" applyAlignment="1">
      <alignment horizontal="left" vertical="center"/>
    </xf>
    <xf numFmtId="0" fontId="45" fillId="13" borderId="0" xfId="0" applyFont="1" applyFill="1" applyBorder="1" applyAlignment="1">
      <alignment horizontal="left" vertical="center"/>
    </xf>
    <xf numFmtId="0" fontId="46" fillId="15" borderId="0" xfId="0" applyFont="1" applyFill="1" applyBorder="1" applyAlignment="1">
      <alignment vertical="center"/>
    </xf>
    <xf numFmtId="0" fontId="46" fillId="12" borderId="0" xfId="0" applyFont="1" applyFill="1" applyBorder="1"/>
    <xf numFmtId="14" fontId="45" fillId="13" borderId="0" xfId="0" applyNumberFormat="1" applyFont="1" applyFill="1" applyBorder="1" applyAlignment="1">
      <alignment horizontal="left" vertical="center"/>
    </xf>
    <xf numFmtId="0" fontId="46" fillId="16" borderId="0" xfId="0" applyFont="1" applyFill="1" applyBorder="1" applyAlignment="1">
      <alignment vertical="center"/>
    </xf>
    <xf numFmtId="0" fontId="46" fillId="17" borderId="0" xfId="0" applyFont="1" applyFill="1" applyBorder="1"/>
    <xf numFmtId="0" fontId="48" fillId="0" borderId="0" xfId="0" applyFont="1" applyAlignment="1">
      <alignment horizontal="left" vertical="center"/>
    </xf>
    <xf numFmtId="0" fontId="51" fillId="13" borderId="0" xfId="0" applyFont="1" applyFill="1" applyBorder="1" applyAlignment="1">
      <alignment horizontal="left" vertical="center"/>
    </xf>
    <xf numFmtId="0" fontId="46" fillId="16" borderId="0" xfId="0" applyFont="1" applyFill="1" applyBorder="1" applyAlignment="1">
      <alignment horizontal="left" vertical="center"/>
    </xf>
    <xf numFmtId="0" fontId="45" fillId="16" borderId="0" xfId="0" applyFont="1" applyFill="1" applyBorder="1" applyAlignment="1">
      <alignment horizontal="left" vertical="center"/>
    </xf>
    <xf numFmtId="49" fontId="50" fillId="0" borderId="0" xfId="0" applyNumberFormat="1" applyFont="1" applyAlignment="1">
      <alignment horizontal="left" vertical="center"/>
    </xf>
    <xf numFmtId="0" fontId="45" fillId="24" borderId="0" xfId="0" applyFont="1" applyFill="1" applyBorder="1" applyAlignment="1">
      <alignment horizontal="left" vertical="center"/>
    </xf>
    <xf numFmtId="0" fontId="48" fillId="0" borderId="0" xfId="0" applyFont="1" applyAlignment="1">
      <alignment vertical="center"/>
    </xf>
    <xf numFmtId="0" fontId="46" fillId="25" borderId="0" xfId="0" applyFont="1" applyFill="1" applyBorder="1" applyAlignment="1">
      <alignment horizontal="left" vertical="center"/>
    </xf>
    <xf numFmtId="0" fontId="45" fillId="25" borderId="0" xfId="0" applyFont="1" applyFill="1" applyBorder="1" applyAlignment="1">
      <alignment horizontal="left" vertical="center"/>
    </xf>
    <xf numFmtId="164" fontId="45" fillId="16" borderId="0" xfId="0" applyNumberFormat="1" applyFont="1" applyFill="1" applyBorder="1" applyAlignment="1">
      <alignment horizontal="left" vertical="center"/>
    </xf>
    <xf numFmtId="0" fontId="46" fillId="26" borderId="0" xfId="0" applyFont="1" applyFill="1" applyBorder="1" applyAlignment="1">
      <alignment horizontal="left" vertical="center"/>
    </xf>
    <xf numFmtId="0" fontId="51" fillId="0" borderId="0" xfId="0" applyFont="1" applyAlignment="1">
      <alignment horizontal="left" vertical="center"/>
    </xf>
    <xf numFmtId="0" fontId="50" fillId="0" borderId="0" xfId="0" applyFont="1" applyAlignment="1">
      <alignment horizontal="left" vertical="center"/>
    </xf>
    <xf numFmtId="0" fontId="52" fillId="12" borderId="0" xfId="0" applyFont="1" applyFill="1" applyBorder="1" applyAlignment="1">
      <alignment horizontal="left" vertical="center"/>
    </xf>
    <xf numFmtId="0" fontId="46" fillId="24" borderId="0" xfId="0" applyFont="1" applyFill="1" applyBorder="1" applyAlignment="1">
      <alignment vertical="center"/>
    </xf>
    <xf numFmtId="0" fontId="46" fillId="24" borderId="0" xfId="0" applyFont="1" applyFill="1" applyBorder="1" applyAlignment="1">
      <alignment horizontal="left" vertical="center"/>
    </xf>
    <xf numFmtId="0" fontId="45" fillId="22" borderId="0" xfId="0" applyFont="1" applyFill="1" applyBorder="1" applyAlignment="1">
      <alignment horizontal="left" vertical="center"/>
    </xf>
    <xf numFmtId="164" fontId="46" fillId="16" borderId="0" xfId="0" applyNumberFormat="1" applyFont="1" applyFill="1" applyBorder="1" applyAlignment="1">
      <alignment horizontal="left" vertical="center"/>
    </xf>
    <xf numFmtId="0" fontId="46" fillId="21" borderId="0" xfId="0" applyFont="1" applyFill="1" applyBorder="1" applyAlignment="1">
      <alignment horizontal="left" vertical="center"/>
    </xf>
    <xf numFmtId="14" fontId="45" fillId="12" borderId="0" xfId="0" applyNumberFormat="1" applyFont="1" applyFill="1" applyBorder="1" applyAlignment="1">
      <alignment horizontal="left" vertical="center"/>
    </xf>
    <xf numFmtId="0" fontId="51" fillId="24" borderId="0" xfId="0" applyFont="1" applyFill="1" applyBorder="1" applyAlignment="1">
      <alignment horizontal="left" vertical="center"/>
    </xf>
    <xf numFmtId="0" fontId="53" fillId="0" borderId="0" xfId="0" applyFont="1" applyAlignment="1">
      <alignment horizontal="left" vertical="center"/>
    </xf>
    <xf numFmtId="0" fontId="48" fillId="16" borderId="0" xfId="0" applyFont="1" applyFill="1" applyBorder="1" applyAlignment="1">
      <alignment horizontal="left" vertical="center"/>
    </xf>
    <xf numFmtId="0" fontId="46" fillId="23" borderId="0" xfId="0" applyFont="1" applyFill="1" applyBorder="1" applyAlignment="1">
      <alignment horizontal="left" vertical="center"/>
    </xf>
    <xf numFmtId="0" fontId="45" fillId="23" borderId="0" xfId="0" applyFont="1" applyFill="1" applyBorder="1" applyAlignment="1">
      <alignment horizontal="left" vertical="center"/>
    </xf>
    <xf numFmtId="0" fontId="54" fillId="0" borderId="0" xfId="0" applyFont="1" applyAlignment="1">
      <alignment horizontal="left" vertical="center"/>
    </xf>
    <xf numFmtId="0" fontId="48" fillId="14" borderId="0" xfId="0" applyFont="1" applyFill="1" applyBorder="1" applyAlignment="1">
      <alignment vertical="center"/>
    </xf>
    <xf numFmtId="164" fontId="45" fillId="17" borderId="0" xfId="0" applyNumberFormat="1" applyFont="1" applyFill="1" applyBorder="1" applyAlignment="1">
      <alignment horizontal="left" vertical="center"/>
    </xf>
    <xf numFmtId="49" fontId="46" fillId="17" borderId="0" xfId="0" applyNumberFormat="1" applyFont="1" applyFill="1" applyBorder="1" applyAlignment="1">
      <alignment horizontal="left" vertical="center"/>
    </xf>
    <xf numFmtId="0" fontId="6" fillId="0" borderId="0" xfId="0" applyFont="1"/>
    <xf numFmtId="0" fontId="46" fillId="27" borderId="0" xfId="0" applyFont="1" applyFill="1" applyBorder="1" applyAlignment="1">
      <alignment vertical="center"/>
    </xf>
    <xf numFmtId="0" fontId="55" fillId="0" borderId="0" xfId="0" applyFont="1" applyAlignment="1">
      <alignment vertical="center"/>
    </xf>
    <xf numFmtId="0" fontId="0" fillId="17" borderId="0" xfId="0" applyFont="1" applyFill="1" applyBorder="1"/>
    <xf numFmtId="0" fontId="56" fillId="0" borderId="0" xfId="0" applyFont="1" applyAlignment="1">
      <alignment horizontal="left" vertical="center"/>
    </xf>
    <xf numFmtId="0" fontId="6" fillId="17" borderId="0" xfId="0" applyFont="1" applyFill="1" applyBorder="1"/>
    <xf numFmtId="0" fontId="46" fillId="28" borderId="0" xfId="0" applyFont="1" applyFill="1" applyBorder="1" applyAlignment="1">
      <alignment horizontal="left" vertical="center"/>
    </xf>
    <xf numFmtId="0" fontId="45" fillId="28" borderId="0" xfId="0" applyFont="1" applyFill="1" applyBorder="1" applyAlignment="1">
      <alignment horizontal="left" vertical="center"/>
    </xf>
    <xf numFmtId="0" fontId="57" fillId="10" borderId="0" xfId="0" applyFont="1" applyFill="1" applyBorder="1" applyAlignment="1">
      <alignment horizontal="left" vertical="center"/>
    </xf>
    <xf numFmtId="0" fontId="57" fillId="0" borderId="0" xfId="0" applyFont="1" applyAlignment="1">
      <alignment horizontal="left" vertical="center"/>
    </xf>
    <xf numFmtId="164" fontId="45" fillId="0" borderId="0" xfId="0" applyNumberFormat="1" applyFont="1" applyAlignment="1">
      <alignment horizontal="left" vertical="center"/>
    </xf>
    <xf numFmtId="0" fontId="58" fillId="0" borderId="0" xfId="0" applyFont="1" applyAlignment="1">
      <alignment horizontal="left" vertical="center"/>
    </xf>
    <xf numFmtId="0" fontId="45" fillId="0" borderId="0" xfId="0" applyFont="1" applyAlignment="1">
      <alignment vertical="center"/>
    </xf>
    <xf numFmtId="0" fontId="46" fillId="42" borderId="0" xfId="0" applyFont="1" applyFill="1" applyAlignment="1">
      <alignment horizontal="left" vertical="center"/>
    </xf>
    <xf numFmtId="0" fontId="46" fillId="64" borderId="0" xfId="0" applyFont="1" applyFill="1" applyAlignment="1">
      <alignment horizontal="left" vertical="center"/>
    </xf>
    <xf numFmtId="0" fontId="46" fillId="0" borderId="0" xfId="0" applyFont="1" applyFill="1" applyBorder="1" applyAlignment="1">
      <alignment horizontal="left" vertical="center"/>
    </xf>
    <xf numFmtId="0" fontId="45" fillId="0" borderId="0" xfId="0" applyFont="1" applyFill="1" applyBorder="1" applyAlignment="1">
      <alignment horizontal="left" vertical="center"/>
    </xf>
    <xf numFmtId="0" fontId="45" fillId="39" borderId="0" xfId="0" applyFont="1" applyFill="1" applyAlignment="1">
      <alignment horizontal="left" vertical="center"/>
    </xf>
    <xf numFmtId="0" fontId="46" fillId="39" borderId="0" xfId="0" applyFont="1" applyFill="1" applyAlignment="1">
      <alignment horizontal="left" vertical="center"/>
    </xf>
    <xf numFmtId="0" fontId="46" fillId="30" borderId="0" xfId="0" applyFont="1" applyFill="1" applyAlignment="1">
      <alignment horizontal="left" vertical="center"/>
    </xf>
    <xf numFmtId="0" fontId="45" fillId="50" borderId="0" xfId="0" applyFont="1" applyFill="1" applyAlignment="1">
      <alignment horizontal="left" vertical="center"/>
    </xf>
    <xf numFmtId="0" fontId="46" fillId="39" borderId="0" xfId="0" applyFont="1" applyFill="1" applyAlignment="1">
      <alignment vertical="center"/>
    </xf>
    <xf numFmtId="164" fontId="45" fillId="39" borderId="0" xfId="0" applyNumberFormat="1" applyFont="1" applyFill="1" applyAlignment="1">
      <alignment horizontal="left" vertical="center"/>
    </xf>
    <xf numFmtId="0" fontId="46" fillId="65" borderId="0" xfId="0" applyFont="1" applyFill="1" applyBorder="1" applyAlignment="1">
      <alignment vertical="center"/>
    </xf>
    <xf numFmtId="0" fontId="46" fillId="48" borderId="0" xfId="0" applyFont="1" applyFill="1" applyBorder="1" applyAlignment="1">
      <alignment horizontal="left" vertical="center"/>
    </xf>
    <xf numFmtId="0" fontId="46" fillId="0" borderId="0" xfId="0" applyFont="1" applyFill="1" applyBorder="1"/>
    <xf numFmtId="0" fontId="59" fillId="0" borderId="0" xfId="0" applyFont="1" applyAlignment="1">
      <alignment horizontal="left" vertical="center"/>
    </xf>
    <xf numFmtId="0" fontId="59" fillId="30" borderId="0" xfId="0" applyFont="1" applyFill="1" applyAlignment="1">
      <alignment horizontal="left" vertical="center"/>
    </xf>
    <xf numFmtId="49" fontId="59" fillId="29" borderId="0" xfId="0" applyNumberFormat="1" applyFont="1" applyFill="1" applyAlignment="1">
      <alignment horizontal="left" vertical="center"/>
    </xf>
    <xf numFmtId="0" fontId="59" fillId="29" borderId="0" xfId="0" applyFont="1" applyFill="1" applyAlignment="1">
      <alignment horizontal="left" vertical="center"/>
    </xf>
    <xf numFmtId="164" fontId="45" fillId="30" borderId="0" xfId="0" applyNumberFormat="1" applyFont="1" applyFill="1" applyAlignment="1">
      <alignment horizontal="left" vertical="center"/>
    </xf>
    <xf numFmtId="0" fontId="60" fillId="0" borderId="0" xfId="0" applyFont="1" applyAlignment="1">
      <alignment horizontal="left" vertical="center"/>
    </xf>
    <xf numFmtId="0" fontId="46" fillId="60" borderId="0" xfId="0" applyFont="1" applyFill="1" applyBorder="1" applyAlignment="1">
      <alignment horizontal="left" vertical="center"/>
    </xf>
    <xf numFmtId="0" fontId="46" fillId="60" borderId="0" xfId="0" applyFont="1" applyFill="1" applyBorder="1" applyAlignment="1">
      <alignment vertical="center"/>
    </xf>
    <xf numFmtId="0" fontId="46" fillId="66" borderId="0" xfId="0" applyFont="1" applyFill="1" applyBorder="1" applyAlignment="1">
      <alignment horizontal="left" vertical="center"/>
    </xf>
    <xf numFmtId="164" fontId="46" fillId="66" borderId="0" xfId="0" applyNumberFormat="1" applyFont="1" applyFill="1" applyBorder="1" applyAlignment="1">
      <alignment horizontal="left" vertical="center"/>
    </xf>
    <xf numFmtId="0" fontId="46" fillId="0" borderId="0" xfId="0" applyFont="1" applyFill="1" applyAlignment="1">
      <alignment horizontal="left" vertical="center"/>
    </xf>
    <xf numFmtId="0" fontId="51" fillId="67" borderId="0" xfId="0" applyFont="1" applyFill="1" applyBorder="1" applyAlignment="1">
      <alignment horizontal="left" vertical="center"/>
    </xf>
    <xf numFmtId="164" fontId="45" fillId="44" borderId="0" xfId="0" applyNumberFormat="1" applyFont="1" applyFill="1" applyBorder="1" applyAlignment="1">
      <alignment horizontal="left" vertical="center"/>
    </xf>
    <xf numFmtId="0" fontId="59" fillId="39" borderId="0" xfId="0" applyFont="1" applyFill="1" applyAlignment="1">
      <alignment vertical="center"/>
    </xf>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61" fillId="12" borderId="0" xfId="5" applyFill="1" applyBorder="1" applyAlignment="1">
      <alignment vertical="center"/>
    </xf>
    <xf numFmtId="0" fontId="46" fillId="68" borderId="0" xfId="0" applyFont="1" applyFill="1" applyBorder="1" applyAlignment="1">
      <alignment horizontal="left" vertical="center"/>
    </xf>
    <xf numFmtId="0" fontId="46" fillId="37" borderId="0" xfId="0" applyFont="1" applyFill="1" applyAlignment="1">
      <alignment horizontal="left" vertical="center"/>
    </xf>
    <xf numFmtId="0" fontId="59" fillId="0" borderId="0" xfId="0" applyFont="1" applyAlignment="1">
      <alignment vertical="center"/>
    </xf>
    <xf numFmtId="0" fontId="59" fillId="37" borderId="0" xfId="0" applyFont="1" applyFill="1" applyAlignment="1">
      <alignment horizontal="left" vertical="center"/>
    </xf>
    <xf numFmtId="0" fontId="59" fillId="12" borderId="0" xfId="0" applyFont="1" applyFill="1" applyBorder="1" applyAlignment="1">
      <alignment horizontal="left" vertical="center"/>
    </xf>
    <xf numFmtId="0" fontId="59" fillId="39" borderId="0" xfId="0" applyFont="1" applyFill="1" applyAlignment="1">
      <alignment horizontal="left" vertical="center"/>
    </xf>
    <xf numFmtId="0" fontId="29" fillId="39" borderId="0" xfId="0" applyFont="1" applyFill="1" applyAlignment="1"/>
    <xf numFmtId="0" fontId="46" fillId="44" borderId="0" xfId="0" applyFont="1" applyFill="1" applyBorder="1" applyAlignment="1">
      <alignment horizontal="left" vertical="center"/>
    </xf>
    <xf numFmtId="0" fontId="59" fillId="12" borderId="0" xfId="0" applyFont="1" applyFill="1" applyBorder="1" applyAlignment="1">
      <alignment vertical="center"/>
    </xf>
    <xf numFmtId="0" fontId="62" fillId="0" borderId="0" xfId="0" applyFont="1" applyAlignment="1">
      <alignment horizontal="left" vertical="center"/>
    </xf>
    <xf numFmtId="49" fontId="59" fillId="0" borderId="0" xfId="0" applyNumberFormat="1" applyFont="1" applyAlignment="1">
      <alignment horizontal="left" vertical="center"/>
    </xf>
    <xf numFmtId="164" fontId="46" fillId="37" borderId="0" xfId="0" applyNumberFormat="1" applyFont="1" applyFill="1" applyAlignment="1">
      <alignment horizontal="left" vertical="center"/>
    </xf>
    <xf numFmtId="0" fontId="59" fillId="0" borderId="0" xfId="0" applyFont="1"/>
    <xf numFmtId="0" fontId="46" fillId="39" borderId="0" xfId="0" applyFont="1" applyFill="1" applyBorder="1" applyAlignment="1">
      <alignment horizontal="left" vertical="center"/>
    </xf>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6" xfId="0" applyFont="1" applyBorder="1" applyAlignment="1"/>
    <xf numFmtId="0" fontId="0" fillId="0" borderId="17" xfId="0" applyFont="1" applyBorder="1" applyAlignment="1"/>
    <xf numFmtId="0" fontId="0" fillId="0" borderId="18" xfId="0" applyFont="1" applyBorder="1" applyAlignment="1"/>
    <xf numFmtId="0" fontId="0" fillId="0" borderId="19" xfId="0" applyFont="1" applyBorder="1" applyAlignment="1"/>
    <xf numFmtId="0" fontId="0" fillId="0" borderId="20" xfId="0" applyFont="1" applyBorder="1" applyAlignment="1"/>
    <xf numFmtId="9" fontId="0" fillId="0" borderId="0" xfId="6" applyFont="1" applyAlignment="1"/>
    <xf numFmtId="0" fontId="16" fillId="0" borderId="1" xfId="0" applyFont="1" applyBorder="1" applyAlignment="1">
      <alignment horizontal="center"/>
    </xf>
    <xf numFmtId="0" fontId="17" fillId="0" borderId="2" xfId="0" applyFont="1" applyBorder="1"/>
  </cellXfs>
  <cellStyles count="7">
    <cellStyle name="Hipervínculo" xfId="5" builtinId="8"/>
    <cellStyle name="Normal" xfId="0" builtinId="0"/>
    <cellStyle name="Normal 2" xfId="2"/>
    <cellStyle name="Normal 3" xfId="1"/>
    <cellStyle name="Normal 4" xfId="3"/>
    <cellStyle name="Normal 5" xfId="4"/>
    <cellStyle name="Porcentaje" xfId="6" builtinId="5"/>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1.xml"/><Relationship Id="rId16" Type="http://schemas.openxmlformats.org/officeDocument/2006/relationships/theme" Target="theme/theme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worksheet" Target="worksheets/sheet4.xml"/><Relationship Id="rId15" Type="http://schemas.openxmlformats.org/officeDocument/2006/relationships/pivotCacheDefinition" Target="pivotCache/pivotCacheDefinition4.xml"/><Relationship Id="rId10" Type="http://schemas.openxmlformats.org/officeDocument/2006/relationships/worksheet" Target="worksheets/sheet9.xml"/><Relationship Id="rId19" Type="http://schemas.openxmlformats.org/officeDocument/2006/relationships/calcChain" Target="calcChain.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s-ES" sz="1600" b="1"/>
              <a:t>Metadata Sources</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ofPieChart>
        <c:ofPieType val="pie"/>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9B7E-4CA3-AFDF-504F8F310493}"/>
              </c:ext>
            </c:extLst>
          </c:dPt>
          <c:dPt>
            <c:idx val="1"/>
            <c:bubble3D val="0"/>
            <c:spPr>
              <a:solidFill>
                <a:schemeClr val="accent2"/>
              </a:solidFill>
              <a:ln>
                <a:noFill/>
              </a:ln>
              <a:effectLst/>
            </c:spPr>
            <c:extLst>
              <c:ext xmlns:c16="http://schemas.microsoft.com/office/drawing/2014/chart" uri="{C3380CC4-5D6E-409C-BE32-E72D297353CC}">
                <c16:uniqueId val="{00000003-9B7E-4CA3-AFDF-504F8F310493}"/>
              </c:ext>
            </c:extLst>
          </c:dPt>
          <c:dPt>
            <c:idx val="2"/>
            <c:bubble3D val="0"/>
            <c:spPr>
              <a:solidFill>
                <a:schemeClr val="accent3"/>
              </a:solidFill>
              <a:ln>
                <a:noFill/>
              </a:ln>
              <a:effectLst/>
            </c:spPr>
            <c:extLst>
              <c:ext xmlns:c16="http://schemas.microsoft.com/office/drawing/2014/chart" uri="{C3380CC4-5D6E-409C-BE32-E72D297353CC}">
                <c16:uniqueId val="{00000005-9B7E-4CA3-AFDF-504F8F310493}"/>
              </c:ext>
            </c:extLst>
          </c:dPt>
          <c:dPt>
            <c:idx val="3"/>
            <c:bubble3D val="0"/>
            <c:explosion val="1"/>
            <c:spPr>
              <a:solidFill>
                <a:schemeClr val="accent4"/>
              </a:solidFill>
              <a:ln>
                <a:noFill/>
              </a:ln>
              <a:effectLst/>
            </c:spPr>
            <c:extLst>
              <c:ext xmlns:c16="http://schemas.microsoft.com/office/drawing/2014/chart" uri="{C3380CC4-5D6E-409C-BE32-E72D297353CC}">
                <c16:uniqueId val="{00000002-106C-4832-85EC-2B326F5C7C24}"/>
              </c:ext>
            </c:extLst>
          </c:dPt>
          <c:dPt>
            <c:idx val="4"/>
            <c:bubble3D val="0"/>
            <c:spPr>
              <a:solidFill>
                <a:schemeClr val="accent5"/>
              </a:solidFill>
              <a:ln>
                <a:noFill/>
              </a:ln>
              <a:effectLst/>
            </c:spPr>
            <c:extLst>
              <c:ext xmlns:c16="http://schemas.microsoft.com/office/drawing/2014/chart" uri="{C3380CC4-5D6E-409C-BE32-E72D297353CC}">
                <c16:uniqueId val="{00000009-9B7E-4CA3-AFDF-504F8F310493}"/>
              </c:ext>
            </c:extLst>
          </c:dPt>
          <c:dPt>
            <c:idx val="5"/>
            <c:bubble3D val="0"/>
            <c:spPr>
              <a:solidFill>
                <a:schemeClr val="accent6"/>
              </a:solidFill>
              <a:ln>
                <a:noFill/>
              </a:ln>
              <a:effectLst/>
            </c:spPr>
            <c:extLst>
              <c:ext xmlns:c16="http://schemas.microsoft.com/office/drawing/2014/chart" uri="{C3380CC4-5D6E-409C-BE32-E72D297353CC}">
                <c16:uniqueId val="{0000000B-9B7E-4CA3-AFDF-504F8F310493}"/>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9B7E-4CA3-AFDF-504F8F310493}"/>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9B7E-4CA3-AFDF-504F8F310493}"/>
              </c:ext>
            </c:extLst>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(Hoja6!$U$41:$U$43,Hoja6!$U$45:$U$48)</c:f>
              <c:strCache>
                <c:ptCount val="7"/>
                <c:pt idx="0">
                  <c:v>Geonetwork Habilitado</c:v>
                </c:pt>
                <c:pt idx="1">
                  <c:v>Geonode Habilitado</c:v>
                </c:pt>
                <c:pt idx="2">
                  <c:v>Geonetwork requiere inicio de sesión</c:v>
                </c:pt>
                <c:pt idx="3">
                  <c:v>Geoserver No habilitado</c:v>
                </c:pt>
                <c:pt idx="4">
                  <c:v>NO No habilitado</c:v>
                </c:pt>
                <c:pt idx="5">
                  <c:v>Mapserver No habilitado</c:v>
                </c:pt>
                <c:pt idx="6">
                  <c:v>Otros (ArcGis Server, HTM, PHP) No habilitado</c:v>
                </c:pt>
              </c:strCache>
            </c:strRef>
          </c:cat>
          <c:val>
            <c:numRef>
              <c:f>Hoja6!$B$28:$B$36</c:f>
              <c:numCache>
                <c:formatCode>General</c:formatCode>
                <c:ptCount val="9"/>
                <c:pt idx="0">
                  <c:v>27</c:v>
                </c:pt>
                <c:pt idx="1">
                  <c:v>13</c:v>
                </c:pt>
                <c:pt idx="2">
                  <c:v>7</c:v>
                </c:pt>
                <c:pt idx="3">
                  <c:v>25</c:v>
                </c:pt>
                <c:pt idx="4">
                  <c:v>5</c:v>
                </c:pt>
                <c:pt idx="5">
                  <c:v>49</c:v>
                </c:pt>
                <c:pt idx="6">
                  <c:v>17</c:v>
                </c:pt>
                <c:pt idx="7">
                  <c:v>2</c:v>
                </c:pt>
                <c:pt idx="8">
                  <c:v>2</c:v>
                </c:pt>
              </c:numCache>
            </c:numRef>
          </c:val>
          <c:extLst>
            <c:ext xmlns:c16="http://schemas.microsoft.com/office/drawing/2014/chart" uri="{C3380CC4-5D6E-409C-BE32-E72D297353CC}">
              <c16:uniqueId val="{00000000-106C-4832-85EC-2B326F5C7C24}"/>
            </c:ext>
          </c:extLst>
        </c:ser>
        <c:ser>
          <c:idx val="1"/>
          <c:order val="1"/>
          <c:dPt>
            <c:idx val="0"/>
            <c:bubble3D val="0"/>
            <c:spPr>
              <a:solidFill>
                <a:schemeClr val="accent1"/>
              </a:solidFill>
              <a:ln>
                <a:noFill/>
              </a:ln>
              <a:effectLst/>
            </c:spPr>
            <c:extLst>
              <c:ext xmlns:c16="http://schemas.microsoft.com/office/drawing/2014/chart" uri="{C3380CC4-5D6E-409C-BE32-E72D297353CC}">
                <c16:uniqueId val="{00000011-9B7E-4CA3-AFDF-504F8F310493}"/>
              </c:ext>
            </c:extLst>
          </c:dPt>
          <c:dPt>
            <c:idx val="1"/>
            <c:bubble3D val="0"/>
            <c:spPr>
              <a:solidFill>
                <a:schemeClr val="accent2"/>
              </a:solidFill>
              <a:ln>
                <a:noFill/>
              </a:ln>
              <a:effectLst/>
            </c:spPr>
            <c:extLst>
              <c:ext xmlns:c16="http://schemas.microsoft.com/office/drawing/2014/chart" uri="{C3380CC4-5D6E-409C-BE32-E72D297353CC}">
                <c16:uniqueId val="{00000013-9B7E-4CA3-AFDF-504F8F310493}"/>
              </c:ext>
            </c:extLst>
          </c:dPt>
          <c:dPt>
            <c:idx val="2"/>
            <c:bubble3D val="0"/>
            <c:spPr>
              <a:solidFill>
                <a:schemeClr val="accent3"/>
              </a:solidFill>
              <a:ln>
                <a:noFill/>
              </a:ln>
              <a:effectLst/>
            </c:spPr>
            <c:extLst>
              <c:ext xmlns:c16="http://schemas.microsoft.com/office/drawing/2014/chart" uri="{C3380CC4-5D6E-409C-BE32-E72D297353CC}">
                <c16:uniqueId val="{00000015-9B7E-4CA3-AFDF-504F8F310493}"/>
              </c:ext>
            </c:extLst>
          </c:dPt>
          <c:dPt>
            <c:idx val="3"/>
            <c:bubble3D val="0"/>
            <c:spPr>
              <a:solidFill>
                <a:schemeClr val="accent4"/>
              </a:solidFill>
              <a:ln>
                <a:noFill/>
              </a:ln>
              <a:effectLst/>
            </c:spPr>
            <c:extLst>
              <c:ext xmlns:c16="http://schemas.microsoft.com/office/drawing/2014/chart" uri="{C3380CC4-5D6E-409C-BE32-E72D297353CC}">
                <c16:uniqueId val="{00000017-9B7E-4CA3-AFDF-504F8F310493}"/>
              </c:ext>
            </c:extLst>
          </c:dPt>
          <c:dPt>
            <c:idx val="4"/>
            <c:bubble3D val="0"/>
            <c:spPr>
              <a:solidFill>
                <a:schemeClr val="accent5"/>
              </a:solidFill>
              <a:ln>
                <a:noFill/>
              </a:ln>
              <a:effectLst/>
            </c:spPr>
            <c:extLst>
              <c:ext xmlns:c16="http://schemas.microsoft.com/office/drawing/2014/chart" uri="{C3380CC4-5D6E-409C-BE32-E72D297353CC}">
                <c16:uniqueId val="{00000019-9B7E-4CA3-AFDF-504F8F310493}"/>
              </c:ext>
            </c:extLst>
          </c:dPt>
          <c:dPt>
            <c:idx val="5"/>
            <c:bubble3D val="0"/>
            <c:spPr>
              <a:solidFill>
                <a:schemeClr val="accent6"/>
              </a:solidFill>
              <a:ln>
                <a:noFill/>
              </a:ln>
              <a:effectLst/>
            </c:spPr>
            <c:extLst>
              <c:ext xmlns:c16="http://schemas.microsoft.com/office/drawing/2014/chart" uri="{C3380CC4-5D6E-409C-BE32-E72D297353CC}">
                <c16:uniqueId val="{0000001B-9B7E-4CA3-AFDF-504F8F310493}"/>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1D-9B7E-4CA3-AFDF-504F8F310493}"/>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1F-9B7E-4CA3-AFDF-504F8F310493}"/>
              </c:ext>
            </c:extLst>
          </c:dPt>
          <c:cat>
            <c:strRef>
              <c:f>(Hoja6!$U$41:$U$43,Hoja6!$U$45:$U$48)</c:f>
              <c:strCache>
                <c:ptCount val="7"/>
                <c:pt idx="0">
                  <c:v>Geonetwork Habilitado</c:v>
                </c:pt>
                <c:pt idx="1">
                  <c:v>Geonode Habilitado</c:v>
                </c:pt>
                <c:pt idx="2">
                  <c:v>Geonetwork requiere inicio de sesión</c:v>
                </c:pt>
                <c:pt idx="3">
                  <c:v>Geoserver No habilitado</c:v>
                </c:pt>
                <c:pt idx="4">
                  <c:v>NO No habilitado</c:v>
                </c:pt>
                <c:pt idx="5">
                  <c:v>Mapserver No habilitado</c:v>
                </c:pt>
                <c:pt idx="6">
                  <c:v>Otros (ArcGis Server, HTM, PHP) No habilitado</c:v>
                </c:pt>
              </c:strCache>
            </c:strRef>
          </c:cat>
          <c:val>
            <c:numRef>
              <c:f>(Hoja6!$W$41:$W$43,Hoja6!$W$45:$W$48)</c:f>
              <c:numCache>
                <c:formatCode>0%</c:formatCode>
                <c:ptCount val="7"/>
                <c:pt idx="0">
                  <c:v>0.18367346938775511</c:v>
                </c:pt>
                <c:pt idx="1">
                  <c:v>4.7619047619047616E-2</c:v>
                </c:pt>
                <c:pt idx="2">
                  <c:v>8.8435374149659865E-2</c:v>
                </c:pt>
                <c:pt idx="3">
                  <c:v>0.33333333333333331</c:v>
                </c:pt>
                <c:pt idx="4">
                  <c:v>0.17006802721088435</c:v>
                </c:pt>
                <c:pt idx="5">
                  <c:v>0.11564625850340136</c:v>
                </c:pt>
                <c:pt idx="6">
                  <c:v>6.1224489795918366E-2</c:v>
                </c:pt>
              </c:numCache>
            </c:numRef>
          </c:val>
          <c:extLst>
            <c:ext xmlns:c16="http://schemas.microsoft.com/office/drawing/2014/chart" uri="{C3380CC4-5D6E-409C-BE32-E72D297353CC}">
              <c16:uniqueId val="{00000001-106C-4832-85EC-2B326F5C7C24}"/>
            </c:ext>
          </c:extLst>
        </c:ser>
        <c:dLbls>
          <c:showLegendKey val="0"/>
          <c:showVal val="0"/>
          <c:showCatName val="0"/>
          <c:showSerName val="0"/>
          <c:showPercent val="0"/>
          <c:showBubbleSize val="0"/>
          <c:showLeaderLines val="1"/>
        </c:dLbls>
        <c:gapWidth val="219"/>
        <c:splitType val="cust"/>
        <c:custSplit>
          <c:secondPiePt val="3"/>
          <c:secondPiePt val="4"/>
          <c:secondPiePt val="5"/>
          <c:secondPiePt val="6"/>
        </c:custSplit>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layout>
        <c:manualLayout>
          <c:xMode val="edge"/>
          <c:yMode val="edge"/>
          <c:x val="1.8395199035352732E-2"/>
          <c:y val="0.76146772382437777"/>
          <c:w val="0.95911417210479255"/>
          <c:h val="0.2259917354215802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s-AR" b="1">
                <a:solidFill>
                  <a:sysClr val="windowText" lastClr="000000"/>
                </a:solidFill>
              </a:rPr>
              <a:t>Metadata sources</a:t>
            </a:r>
          </a:p>
        </c:rich>
      </c:tx>
      <c:layout>
        <c:manualLayout>
          <c:xMode val="edge"/>
          <c:yMode val="edge"/>
          <c:x val="0.38808160681789"/>
          <c:y val="8.988764044943821E-3"/>
        </c:manualLayout>
      </c:layout>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s-AR"/>
        </a:p>
      </c:txPr>
    </c:title>
    <c:autoTitleDeleted val="0"/>
    <c:plotArea>
      <c:layout/>
      <c:barChart>
        <c:barDir val="bar"/>
        <c:grouping val="stacked"/>
        <c:varyColors val="0"/>
        <c:ser>
          <c:idx val="0"/>
          <c:order val="0"/>
          <c:tx>
            <c:strRef>
              <c:f>Hoja6!$B$20</c:f>
              <c:strCache>
                <c:ptCount val="1"/>
                <c:pt idx="0">
                  <c:v>Geonetwork</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Hoja6!$B$21:$B$23</c:f>
              <c:numCache>
                <c:formatCode>General</c:formatCode>
                <c:ptCount val="3"/>
                <c:pt idx="0">
                  <c:v>27</c:v>
                </c:pt>
                <c:pt idx="1">
                  <c:v>13</c:v>
                </c:pt>
              </c:numCache>
            </c:numRef>
          </c:val>
          <c:extLst>
            <c:ext xmlns:c16="http://schemas.microsoft.com/office/drawing/2014/chart" uri="{C3380CC4-5D6E-409C-BE32-E72D297353CC}">
              <c16:uniqueId val="{00000000-FFF4-4B99-A6B9-51384C75714E}"/>
            </c:ext>
          </c:extLst>
        </c:ser>
        <c:ser>
          <c:idx val="1"/>
          <c:order val="1"/>
          <c:tx>
            <c:strRef>
              <c:f>Hoja6!$C$20</c:f>
              <c:strCache>
                <c:ptCount val="1"/>
                <c:pt idx="0">
                  <c:v>Geonode</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Hoja6!$C$21:$C$23</c:f>
              <c:numCache>
                <c:formatCode>General</c:formatCode>
                <c:ptCount val="3"/>
                <c:pt idx="0">
                  <c:v>7</c:v>
                </c:pt>
              </c:numCache>
            </c:numRef>
          </c:val>
          <c:extLst>
            <c:ext xmlns:c16="http://schemas.microsoft.com/office/drawing/2014/chart" uri="{C3380CC4-5D6E-409C-BE32-E72D297353CC}">
              <c16:uniqueId val="{00000001-FFF4-4B99-A6B9-51384C75714E}"/>
            </c:ext>
          </c:extLst>
        </c:ser>
        <c:ser>
          <c:idx val="2"/>
          <c:order val="2"/>
          <c:tx>
            <c:strRef>
              <c:f>Hoja6!$E$20</c:f>
              <c:strCache>
                <c:ptCount val="1"/>
                <c:pt idx="0">
                  <c:v>ArcGis Server</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Hoja6!$E$21:$E$23</c:f>
              <c:numCache>
                <c:formatCode>General</c:formatCode>
                <c:ptCount val="3"/>
                <c:pt idx="2">
                  <c:v>5</c:v>
                </c:pt>
              </c:numCache>
            </c:numRef>
          </c:val>
          <c:extLst>
            <c:ext xmlns:c16="http://schemas.microsoft.com/office/drawing/2014/chart" uri="{C3380CC4-5D6E-409C-BE32-E72D297353CC}">
              <c16:uniqueId val="{00000002-FFF4-4B99-A6B9-51384C75714E}"/>
            </c:ext>
          </c:extLst>
        </c:ser>
        <c:ser>
          <c:idx val="3"/>
          <c:order val="3"/>
          <c:tx>
            <c:strRef>
              <c:f>Hoja6!$F$20</c:f>
              <c:strCache>
                <c:ptCount val="1"/>
                <c:pt idx="0">
                  <c:v>Geoserver</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Hoja6!$F$21:$F$23</c:f>
              <c:numCache>
                <c:formatCode>General</c:formatCode>
                <c:ptCount val="3"/>
                <c:pt idx="2">
                  <c:v>49</c:v>
                </c:pt>
              </c:numCache>
            </c:numRef>
          </c:val>
          <c:extLst>
            <c:ext xmlns:c16="http://schemas.microsoft.com/office/drawing/2014/chart" uri="{C3380CC4-5D6E-409C-BE32-E72D297353CC}">
              <c16:uniqueId val="{00000003-FFF4-4B99-A6B9-51384C75714E}"/>
            </c:ext>
          </c:extLst>
        </c:ser>
        <c:ser>
          <c:idx val="4"/>
          <c:order val="4"/>
          <c:tx>
            <c:strRef>
              <c:f>Hoja6!$G$20</c:f>
              <c:strCache>
                <c:ptCount val="1"/>
                <c:pt idx="0">
                  <c:v>HTML</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Hoja6!$G$21:$G$23</c:f>
              <c:numCache>
                <c:formatCode>General</c:formatCode>
                <c:ptCount val="3"/>
                <c:pt idx="2">
                  <c:v>2</c:v>
                </c:pt>
              </c:numCache>
            </c:numRef>
          </c:val>
          <c:extLst>
            <c:ext xmlns:c16="http://schemas.microsoft.com/office/drawing/2014/chart" uri="{C3380CC4-5D6E-409C-BE32-E72D297353CC}">
              <c16:uniqueId val="{00000004-FFF4-4B99-A6B9-51384C75714E}"/>
            </c:ext>
          </c:extLst>
        </c:ser>
        <c:ser>
          <c:idx val="5"/>
          <c:order val="5"/>
          <c:tx>
            <c:strRef>
              <c:f>Hoja6!$H$20</c:f>
              <c:strCache>
                <c:ptCount val="1"/>
                <c:pt idx="0">
                  <c:v>Mapserver</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Hoja6!$H$21:$H$23</c:f>
              <c:numCache>
                <c:formatCode>General</c:formatCode>
                <c:ptCount val="3"/>
                <c:pt idx="2">
                  <c:v>17</c:v>
                </c:pt>
              </c:numCache>
            </c:numRef>
          </c:val>
          <c:extLst>
            <c:ext xmlns:c16="http://schemas.microsoft.com/office/drawing/2014/chart" uri="{C3380CC4-5D6E-409C-BE32-E72D297353CC}">
              <c16:uniqueId val="{00000005-FFF4-4B99-A6B9-51384C75714E}"/>
            </c:ext>
          </c:extLst>
        </c:ser>
        <c:ser>
          <c:idx val="6"/>
          <c:order val="6"/>
          <c:tx>
            <c:strRef>
              <c:f>Hoja6!$D$20</c:f>
              <c:strCache>
                <c:ptCount val="1"/>
                <c:pt idx="0">
                  <c:v>No Metadata Source</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Hoja6!$D$21:$D$23</c:f>
              <c:numCache>
                <c:formatCode>General</c:formatCode>
                <c:ptCount val="3"/>
                <c:pt idx="2">
                  <c:v>25</c:v>
                </c:pt>
              </c:numCache>
            </c:numRef>
          </c:val>
          <c:extLst>
            <c:ext xmlns:c16="http://schemas.microsoft.com/office/drawing/2014/chart" uri="{C3380CC4-5D6E-409C-BE32-E72D297353CC}">
              <c16:uniqueId val="{00000006-FFF4-4B99-A6B9-51384C75714E}"/>
            </c:ext>
          </c:extLst>
        </c:ser>
        <c:ser>
          <c:idx val="7"/>
          <c:order val="7"/>
          <c:tx>
            <c:strRef>
              <c:f>Hoja6!$I$20</c:f>
              <c:strCache>
                <c:ptCount val="1"/>
                <c:pt idx="0">
                  <c:v>PHP</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Hoja6!$A$21:$A$23</c:f>
              <c:strCache>
                <c:ptCount val="3"/>
                <c:pt idx="0">
                  <c:v>Enabled</c:v>
                </c:pt>
                <c:pt idx="1">
                  <c:v>requires log in</c:v>
                </c:pt>
                <c:pt idx="2">
                  <c:v>No catalogue service</c:v>
                </c:pt>
              </c:strCache>
            </c:strRef>
          </c:cat>
          <c:val>
            <c:numRef>
              <c:f>Hoja6!$I$21:$I$23</c:f>
              <c:numCache>
                <c:formatCode>General</c:formatCode>
                <c:ptCount val="3"/>
                <c:pt idx="2">
                  <c:v>2</c:v>
                </c:pt>
              </c:numCache>
            </c:numRef>
          </c:val>
          <c:extLst>
            <c:ext xmlns:c16="http://schemas.microsoft.com/office/drawing/2014/chart" uri="{C3380CC4-5D6E-409C-BE32-E72D297353CC}">
              <c16:uniqueId val="{00000007-FFF4-4B99-A6B9-51384C75714E}"/>
            </c:ext>
          </c:extLst>
        </c:ser>
        <c:dLbls>
          <c:dLblPos val="ctr"/>
          <c:showLegendKey val="0"/>
          <c:showVal val="1"/>
          <c:showCatName val="0"/>
          <c:showSerName val="0"/>
          <c:showPercent val="0"/>
          <c:showBubbleSize val="0"/>
        </c:dLbls>
        <c:gapWidth val="150"/>
        <c:overlap val="100"/>
        <c:axId val="588193088"/>
        <c:axId val="588193416"/>
      </c:barChart>
      <c:catAx>
        <c:axId val="58819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AR"/>
          </a:p>
        </c:txPr>
        <c:crossAx val="588193416"/>
        <c:crosses val="autoZero"/>
        <c:auto val="1"/>
        <c:lblAlgn val="ctr"/>
        <c:lblOffset val="100"/>
        <c:noMultiLvlLbl val="0"/>
      </c:catAx>
      <c:valAx>
        <c:axId val="588193416"/>
        <c:scaling>
          <c:orientation val="minMax"/>
          <c:max val="10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AR"/>
          </a:p>
        </c:txPr>
        <c:crossAx val="588193088"/>
        <c:crosses val="autoZero"/>
        <c:crossBetween val="between"/>
        <c:majorUnit val="5"/>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600" b="0" i="0" u="none" strike="noStrike" kern="1200" baseline="0">
                <a:solidFill>
                  <a:schemeClr val="tx1">
                    <a:lumMod val="65000"/>
                    <a:lumOff val="35000"/>
                  </a:schemeClr>
                </a:solidFill>
                <a:latin typeface="+mn-lt"/>
                <a:ea typeface="+mn-ea"/>
                <a:cs typeface="+mn-cs"/>
              </a:defRPr>
            </a:pPr>
            <a:endParaRPr lang="es-AR"/>
          </a:p>
        </c:txPr>
      </c:dTable>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600"/>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000" b="1" i="0" u="none" strike="noStrike" kern="1200" spc="0" baseline="0">
                <a:solidFill>
                  <a:sysClr val="windowText" lastClr="000000"/>
                </a:solidFill>
                <a:latin typeface="+mn-lt"/>
                <a:ea typeface="+mn-ea"/>
                <a:cs typeface="+mn-cs"/>
              </a:defRPr>
            </a:pPr>
            <a:r>
              <a:rPr lang="es-AR" sz="3000" b="1"/>
              <a:t>Metadata Sources</a:t>
            </a:r>
          </a:p>
        </c:rich>
      </c:tx>
      <c:layout/>
      <c:overlay val="0"/>
      <c:spPr>
        <a:noFill/>
        <a:ln>
          <a:noFill/>
        </a:ln>
        <a:effectLst/>
      </c:spPr>
      <c:txPr>
        <a:bodyPr rot="0" spcFirstLastPara="1" vertOverflow="ellipsis" vert="horz" wrap="square" anchor="ctr" anchorCtr="1"/>
        <a:lstStyle/>
        <a:p>
          <a:pPr>
            <a:defRPr sz="3000" b="1" i="0" u="none" strike="noStrike" kern="1200" spc="0" baseline="0">
              <a:solidFill>
                <a:sysClr val="windowText" lastClr="000000"/>
              </a:solidFill>
              <a:latin typeface="+mn-lt"/>
              <a:ea typeface="+mn-ea"/>
              <a:cs typeface="+mn-cs"/>
            </a:defRPr>
          </a:pPr>
          <a:endParaRPr lang="es-AR"/>
        </a:p>
      </c:txPr>
    </c:title>
    <c:autoTitleDeleted val="0"/>
    <c:plotArea>
      <c:layout/>
      <c:ofPieChart>
        <c:ofPieType val="bar"/>
        <c:varyColors val="1"/>
        <c:ser>
          <c:idx val="1"/>
          <c:order val="0"/>
          <c:dPt>
            <c:idx val="0"/>
            <c:bubble3D val="0"/>
            <c:spPr>
              <a:solidFill>
                <a:srgbClr val="FFC000"/>
              </a:solidFill>
              <a:ln w="19050">
                <a:solidFill>
                  <a:schemeClr val="lt1"/>
                </a:solidFill>
              </a:ln>
              <a:effectLst/>
            </c:spPr>
            <c:extLst>
              <c:ext xmlns:c16="http://schemas.microsoft.com/office/drawing/2014/chart" uri="{C3380CC4-5D6E-409C-BE32-E72D297353CC}">
                <c16:uniqueId val="{0000001A-3E0C-410B-B27A-F22AB063C29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22-3E0C-410B-B27A-F22AB063C29F}"/>
              </c:ext>
            </c:extLst>
          </c:dPt>
          <c:dPt>
            <c:idx val="2"/>
            <c:bubble3D val="0"/>
            <c:spPr>
              <a:solidFill>
                <a:schemeClr val="accent4"/>
              </a:solidFill>
              <a:ln w="19050">
                <a:solidFill>
                  <a:schemeClr val="lt1"/>
                </a:solidFill>
              </a:ln>
              <a:effectLst/>
            </c:spPr>
          </c:dPt>
          <c:dPt>
            <c:idx val="3"/>
            <c:bubble3D val="0"/>
            <c:explosion val="3"/>
            <c:spPr>
              <a:solidFill>
                <a:schemeClr val="bg1">
                  <a:lumMod val="65000"/>
                </a:schemeClr>
              </a:solidFill>
              <a:ln w="19050">
                <a:solidFill>
                  <a:schemeClr val="lt1"/>
                </a:solidFill>
              </a:ln>
              <a:effectLst/>
            </c:spPr>
            <c:extLst>
              <c:ext xmlns:c16="http://schemas.microsoft.com/office/drawing/2014/chart" uri="{C3380CC4-5D6E-409C-BE32-E72D297353CC}">
                <c16:uniqueId val="{0000000F-3E0C-410B-B27A-F22AB063C29F}"/>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1-3E0C-410B-B27A-F22AB063C29F}"/>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0-3E0C-410B-B27A-F22AB063C29F}"/>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F-3E0C-410B-B27A-F22AB063C29F}"/>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D-3E0C-410B-B27A-F22AB063C29F}"/>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2E-3E0C-410B-B27A-F22AB063C29F}"/>
              </c:ext>
            </c:extLst>
          </c:dPt>
          <c:dPt>
            <c:idx val="9"/>
            <c:bubble3D val="0"/>
            <c:explosion val="7"/>
            <c:spPr>
              <a:solidFill>
                <a:schemeClr val="accent2">
                  <a:lumMod val="50000"/>
                </a:schemeClr>
              </a:solidFill>
              <a:ln w="19050">
                <a:solidFill>
                  <a:schemeClr val="lt1"/>
                </a:solidFill>
              </a:ln>
              <a:effectLst/>
            </c:spPr>
            <c:extLst>
              <c:ext xmlns:c16="http://schemas.microsoft.com/office/drawing/2014/chart" uri="{C3380CC4-5D6E-409C-BE32-E72D297353CC}">
                <c16:uniqueId val="{0000002C-3E0C-410B-B27A-F22AB063C29F}"/>
              </c:ext>
            </c:extLst>
          </c:dPt>
          <c:dLbls>
            <c:dLbl>
              <c:idx val="1"/>
              <c:layout>
                <c:manualLayout>
                  <c:x val="0.11325660388854288"/>
                  <c:y val="-3.1348796074403745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2709448435305837"/>
                      <c:h val="6.8478260869565211E-2"/>
                    </c:manualLayout>
                  </c15:layout>
                </c:ext>
                <c:ext xmlns:c16="http://schemas.microsoft.com/office/drawing/2014/chart" uri="{C3380CC4-5D6E-409C-BE32-E72D297353CC}">
                  <c16:uniqueId val="{00000022-3E0C-410B-B27A-F22AB063C29F}"/>
                </c:ext>
              </c:extLst>
            </c:dLbl>
            <c:dLbl>
              <c:idx val="4"/>
              <c:layout>
                <c:manualLayout>
                  <c:x val="2.4800709052922639E-2"/>
                  <c:y val="-4.4927536231884058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31-3E0C-410B-B27A-F22AB063C29F}"/>
                </c:ext>
              </c:extLst>
            </c:dLbl>
            <c:dLbl>
              <c:idx val="5"/>
              <c:layout>
                <c:manualLayout>
                  <c:x val="1.653380603528172E-2"/>
                  <c:y val="-4.3478260869565747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30-3E0C-410B-B27A-F22AB063C29F}"/>
                </c:ext>
              </c:extLst>
            </c:dLbl>
            <c:dLbl>
              <c:idx val="6"/>
              <c:layout>
                <c:manualLayout>
                  <c:x val="2.7280779958214915E-2"/>
                  <c:y val="-1.4492753623188406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2F-3E0C-410B-B27A-F22AB063C29F}"/>
                </c:ext>
              </c:extLst>
            </c:dLbl>
            <c:dLbl>
              <c:idx val="7"/>
              <c:layout>
                <c:manualLayout>
                  <c:x val="4.9601418105845396E-2"/>
                  <c:y val="-2.8985507246376812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2D-3E0C-410B-B27A-F22AB063C29F}"/>
                </c:ext>
              </c:extLst>
            </c:dLbl>
            <c:dLbl>
              <c:idx val="8"/>
              <c:layout>
                <c:manualLayout>
                  <c:x val="1.4053735129989564E-2"/>
                  <c:y val="4.7826086956521741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2E-3E0C-410B-B27A-F22AB063C29F}"/>
                </c:ext>
              </c:extLst>
            </c:dLbl>
            <c:dLbl>
              <c:idx val="9"/>
              <c:layout>
                <c:manualLayout>
                  <c:x val="-0.22965026083779663"/>
                  <c:y val="-1.0412986420175739E-2"/>
                </c:manualLayout>
              </c:layout>
              <c:tx>
                <c:rich>
                  <a:bodyPr rot="0" spcFirstLastPara="1" vertOverflow="ellipsis" vert="horz" wrap="square" anchor="ctr" anchorCtr="1"/>
                  <a:lstStyle/>
                  <a:p>
                    <a:pPr>
                      <a:defRPr sz="2000" b="0" i="0" u="none" strike="noStrike" kern="1200" baseline="0">
                        <a:solidFill>
                          <a:sysClr val="windowText" lastClr="000000"/>
                        </a:solidFill>
                        <a:latin typeface="+mn-lt"/>
                        <a:ea typeface="+mn-ea"/>
                        <a:cs typeface="+mn-cs"/>
                      </a:defRPr>
                    </a:pPr>
                    <a:r>
                      <a:rPr lang="en-US" sz="2000"/>
                      <a:t>No Metadata Catalogue</a:t>
                    </a:r>
                    <a:endParaRPr lang="en-US" sz="2000" baseline="0"/>
                  </a:p>
                  <a:p>
                    <a:pPr>
                      <a:defRPr sz="2000"/>
                    </a:pPr>
                    <a:fld id="{51003A65-BA57-44AF-B7AC-94C954DAB0BE}" type="VALUE">
                      <a:rPr lang="en-US" sz="2000"/>
                      <a:pPr>
                        <a:defRPr sz="2000"/>
                      </a:pPr>
                      <a:t>[VALOR]</a:t>
                    </a:fld>
                    <a:endParaRPr lang="es-AR"/>
                  </a:p>
                </c:rich>
              </c:tx>
              <c:spPr>
                <a:noFill/>
                <a:ln>
                  <a:noFill/>
                </a:ln>
                <a:effectLst/>
              </c:spPr>
              <c:txPr>
                <a:bodyPr rot="0" spcFirstLastPara="1" vertOverflow="ellipsis" vert="horz" wrap="square" anchor="ctr" anchorCtr="1"/>
                <a:lstStyle/>
                <a:p>
                  <a:pPr>
                    <a:defRPr sz="2000" b="0" i="0" u="none" strike="noStrike" kern="1200" baseline="0">
                      <a:solidFill>
                        <a:sysClr val="windowText" lastClr="000000"/>
                      </a:solidFill>
                      <a:latin typeface="+mn-lt"/>
                      <a:ea typeface="+mn-ea"/>
                      <a:cs typeface="+mn-cs"/>
                    </a:defRPr>
                  </a:pPr>
                  <a:endParaRPr lang="es-AR"/>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4459919291120039"/>
                      <c:h val="0.10036231884057971"/>
                    </c:manualLayout>
                  </c15:layout>
                  <c15:dlblFieldTable/>
                  <c15:showDataLabelsRange val="0"/>
                </c:ext>
                <c:ext xmlns:c16="http://schemas.microsoft.com/office/drawing/2014/chart" uri="{C3380CC4-5D6E-409C-BE32-E72D297353CC}">
                  <c16:uniqueId val="{0000002C-3E0C-410B-B27A-F22AB063C29F}"/>
                </c:ext>
              </c:extLst>
            </c:dLbl>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s-AR"/>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Hoja6!$A$28:$A$36</c:f>
              <c:strCache>
                <c:ptCount val="9"/>
                <c:pt idx="0">
                  <c:v>Geonetwork</c:v>
                </c:pt>
                <c:pt idx="1">
                  <c:v>Geonetwork requires log in</c:v>
                </c:pt>
                <c:pt idx="2">
                  <c:v>Geonode</c:v>
                </c:pt>
                <c:pt idx="3">
                  <c:v>No Metadata Source</c:v>
                </c:pt>
                <c:pt idx="4">
                  <c:v>ArcGis Server</c:v>
                </c:pt>
                <c:pt idx="5">
                  <c:v>Geoserver</c:v>
                </c:pt>
                <c:pt idx="6">
                  <c:v>Mapserver</c:v>
                </c:pt>
                <c:pt idx="7">
                  <c:v>HTML</c:v>
                </c:pt>
                <c:pt idx="8">
                  <c:v>PHP</c:v>
                </c:pt>
              </c:strCache>
            </c:strRef>
          </c:cat>
          <c:val>
            <c:numRef>
              <c:f>Hoja6!$B$28:$B$36</c:f>
              <c:numCache>
                <c:formatCode>General</c:formatCode>
                <c:ptCount val="9"/>
                <c:pt idx="0">
                  <c:v>27</c:v>
                </c:pt>
                <c:pt idx="1">
                  <c:v>13</c:v>
                </c:pt>
                <c:pt idx="2">
                  <c:v>7</c:v>
                </c:pt>
                <c:pt idx="3">
                  <c:v>25</c:v>
                </c:pt>
                <c:pt idx="4">
                  <c:v>5</c:v>
                </c:pt>
                <c:pt idx="5">
                  <c:v>49</c:v>
                </c:pt>
                <c:pt idx="6">
                  <c:v>17</c:v>
                </c:pt>
                <c:pt idx="7">
                  <c:v>2</c:v>
                </c:pt>
                <c:pt idx="8">
                  <c:v>2</c:v>
                </c:pt>
              </c:numCache>
            </c:numRef>
          </c:val>
          <c:extLst>
            <c:ext xmlns:c16="http://schemas.microsoft.com/office/drawing/2014/chart" uri="{C3380CC4-5D6E-409C-BE32-E72D297353CC}">
              <c16:uniqueId val="{00000001-3E0C-410B-B27A-F22AB063C29F}"/>
            </c:ext>
          </c:extLst>
        </c:ser>
        <c:dLbls>
          <c:dLblPos val="bestFit"/>
          <c:showLegendKey val="0"/>
          <c:showVal val="1"/>
          <c:showCatName val="0"/>
          <c:showSerName val="0"/>
          <c:showPercent val="0"/>
          <c:showBubbleSize val="0"/>
          <c:showLeaderLines val="1"/>
        </c:dLbls>
        <c:gapWidth val="100"/>
        <c:splitType val="pos"/>
        <c:splitPos val="5"/>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400" baseline="0">
          <a:solidFill>
            <a:sysClr val="windowText" lastClr="000000"/>
          </a:solidFill>
        </a:defRPr>
      </a:pPr>
      <a:endParaRPr lang="es-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de nodos 07-09 (1).xlsx]estadisticas!Tabla dinámica2</c:name>
    <c:fmtId val="0"/>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Provinces with SDI Nodes</a:t>
            </a:r>
          </a:p>
        </c:rich>
      </c:tx>
      <c:layout>
        <c:manualLayout>
          <c:xMode val="edge"/>
          <c:yMode val="edge"/>
          <c:x val="0.35530502493041038"/>
          <c:y val="5.720710881868246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s-AR"/>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1"/>
        <c:dLbl>
          <c:idx val="0"/>
          <c:layout>
            <c:manualLayout>
              <c:x val="1.3163297335924612E-2"/>
              <c:y val="-1.869130020094637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3"/>
        <c:dLbl>
          <c:idx val="0"/>
          <c:layout>
            <c:manualLayout>
              <c:x val="1.3163297335924612E-2"/>
              <c:y val="-1.869130020094637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4"/>
        <c:dLbl>
          <c:idx val="0"/>
          <c:layout>
            <c:manualLayout>
              <c:x val="1.3163297335924612E-2"/>
              <c:y val="-1.869130020094637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dLbl>
          <c:idx val="0"/>
          <c:layout>
            <c:manualLayout>
              <c:x val="1.3163297335924612E-2"/>
              <c:y val="-1.869130020094637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2"/>
          </a:solidFill>
          <a:ln>
            <a:noFill/>
          </a:ln>
          <a:effectLst/>
        </c:spPr>
      </c:pivotFmt>
      <c:pivotFmt>
        <c:idx val="23"/>
        <c:spPr>
          <a:solidFill>
            <a:schemeClr val="accent2"/>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
        <c:idx val="26"/>
        <c:spPr>
          <a:solidFill>
            <a:schemeClr val="accent2"/>
          </a:solidFill>
          <a:ln>
            <a:noFill/>
          </a:ln>
          <a:effectLst/>
        </c:spPr>
      </c:pivotFmt>
      <c:pivotFmt>
        <c:idx val="27"/>
        <c:spPr>
          <a:solidFill>
            <a:schemeClr val="accent2"/>
          </a:solidFill>
          <a:ln>
            <a:noFill/>
          </a:ln>
          <a:effectLst/>
        </c:spPr>
      </c:pivotFmt>
      <c:pivotFmt>
        <c:idx val="28"/>
        <c:spPr>
          <a:solidFill>
            <a:schemeClr val="accent2"/>
          </a:solidFill>
          <a:ln>
            <a:noFill/>
          </a:ln>
          <a:effectLst/>
        </c:spPr>
      </c:pivotFmt>
    </c:pivotFmts>
    <c:plotArea>
      <c:layout/>
      <c:pieChart>
        <c:varyColors val="1"/>
        <c:ser>
          <c:idx val="0"/>
          <c:order val="0"/>
          <c:tx>
            <c:strRef>
              <c:f>estadisticas!$C$1</c:f>
              <c:strCache>
                <c:ptCount val="1"/>
                <c:pt idx="0">
                  <c:v>Total</c:v>
                </c:pt>
              </c:strCache>
            </c:strRef>
          </c:tx>
          <c:explosion val="4"/>
          <c:dPt>
            <c:idx val="0"/>
            <c:bubble3D val="0"/>
            <c:spPr>
              <a:solidFill>
                <a:schemeClr val="accent2"/>
              </a:solidFill>
              <a:ln>
                <a:noFill/>
              </a:ln>
              <a:effectLst/>
            </c:spPr>
            <c:extLst>
              <c:ext xmlns:c16="http://schemas.microsoft.com/office/drawing/2014/chart" uri="{C3380CC4-5D6E-409C-BE32-E72D297353CC}">
                <c16:uniqueId val="{00000001-69A1-4DEC-A278-371FCAE01A37}"/>
              </c:ext>
            </c:extLst>
          </c:dPt>
          <c:dPt>
            <c:idx val="1"/>
            <c:bubble3D val="0"/>
            <c:spPr>
              <a:solidFill>
                <a:schemeClr val="accent4"/>
              </a:solidFill>
              <a:ln>
                <a:noFill/>
              </a:ln>
              <a:effectLst/>
            </c:spPr>
            <c:extLst>
              <c:ext xmlns:c16="http://schemas.microsoft.com/office/drawing/2014/chart" uri="{C3380CC4-5D6E-409C-BE32-E72D297353CC}">
                <c16:uniqueId val="{00000003-69A1-4DEC-A278-371FCAE01A37}"/>
              </c:ext>
            </c:extLst>
          </c:dPt>
          <c:dPt>
            <c:idx val="2"/>
            <c:bubble3D val="0"/>
            <c:spPr>
              <a:solidFill>
                <a:schemeClr val="accent6"/>
              </a:solidFill>
              <a:ln>
                <a:noFill/>
              </a:ln>
              <a:effectLst/>
            </c:spPr>
            <c:extLst>
              <c:ext xmlns:c16="http://schemas.microsoft.com/office/drawing/2014/chart" uri="{C3380CC4-5D6E-409C-BE32-E72D297353CC}">
                <c16:uniqueId val="{00000005-69A1-4DEC-A278-371FCAE01A37}"/>
              </c:ext>
            </c:extLst>
          </c:dPt>
          <c:dPt>
            <c:idx val="3"/>
            <c:bubble3D val="0"/>
            <c:spPr>
              <a:solidFill>
                <a:schemeClr val="accent2">
                  <a:lumMod val="60000"/>
                </a:schemeClr>
              </a:solidFill>
              <a:ln>
                <a:noFill/>
              </a:ln>
              <a:effectLst/>
            </c:spPr>
            <c:extLst>
              <c:ext xmlns:c16="http://schemas.microsoft.com/office/drawing/2014/chart" uri="{C3380CC4-5D6E-409C-BE32-E72D297353CC}">
                <c16:uniqueId val="{00000007-69A1-4DEC-A278-371FCAE01A37}"/>
              </c:ext>
            </c:extLst>
          </c:dPt>
          <c:dPt>
            <c:idx val="4"/>
            <c:bubble3D val="0"/>
            <c:spPr>
              <a:solidFill>
                <a:schemeClr val="accent4">
                  <a:lumMod val="60000"/>
                </a:schemeClr>
              </a:solidFill>
              <a:ln>
                <a:noFill/>
              </a:ln>
              <a:effectLst/>
            </c:spPr>
            <c:extLst>
              <c:ext xmlns:c16="http://schemas.microsoft.com/office/drawing/2014/chart" uri="{C3380CC4-5D6E-409C-BE32-E72D297353CC}">
                <c16:uniqueId val="{00000009-69A1-4DEC-A278-371FCAE01A37}"/>
              </c:ext>
            </c:extLst>
          </c:dPt>
          <c:dPt>
            <c:idx val="5"/>
            <c:bubble3D val="0"/>
            <c:spPr>
              <a:solidFill>
                <a:schemeClr val="accent6">
                  <a:lumMod val="60000"/>
                </a:schemeClr>
              </a:solidFill>
              <a:ln>
                <a:noFill/>
              </a:ln>
              <a:effectLst/>
            </c:spPr>
            <c:extLst>
              <c:ext xmlns:c16="http://schemas.microsoft.com/office/drawing/2014/chart" uri="{C3380CC4-5D6E-409C-BE32-E72D297353CC}">
                <c16:uniqueId val="{0000000B-69A1-4DEC-A278-371FCAE01A37}"/>
              </c:ext>
            </c:extLst>
          </c:dPt>
          <c:dPt>
            <c:idx val="6"/>
            <c:bubble3D val="0"/>
            <c:spPr>
              <a:solidFill>
                <a:schemeClr val="accent2">
                  <a:lumMod val="80000"/>
                  <a:lumOff val="20000"/>
                </a:schemeClr>
              </a:solidFill>
              <a:ln>
                <a:noFill/>
              </a:ln>
              <a:effectLst/>
            </c:spPr>
            <c:extLst>
              <c:ext xmlns:c16="http://schemas.microsoft.com/office/drawing/2014/chart" uri="{C3380CC4-5D6E-409C-BE32-E72D297353CC}">
                <c16:uniqueId val="{0000000D-69A1-4DEC-A278-371FCAE01A37}"/>
              </c:ext>
            </c:extLst>
          </c:dPt>
          <c:dPt>
            <c:idx val="7"/>
            <c:bubble3D val="0"/>
            <c:spPr>
              <a:solidFill>
                <a:schemeClr val="accent4">
                  <a:lumMod val="80000"/>
                  <a:lumOff val="20000"/>
                </a:schemeClr>
              </a:solidFill>
              <a:ln>
                <a:noFill/>
              </a:ln>
              <a:effectLst/>
            </c:spPr>
            <c:extLst>
              <c:ext xmlns:c16="http://schemas.microsoft.com/office/drawing/2014/chart" uri="{C3380CC4-5D6E-409C-BE32-E72D297353CC}">
                <c16:uniqueId val="{0000000F-69A1-4DEC-A278-371FCAE01A37}"/>
              </c:ext>
            </c:extLst>
          </c:dPt>
          <c:dPt>
            <c:idx val="8"/>
            <c:bubble3D val="0"/>
            <c:spPr>
              <a:solidFill>
                <a:schemeClr val="accent6">
                  <a:lumMod val="80000"/>
                  <a:lumOff val="20000"/>
                </a:schemeClr>
              </a:solidFill>
              <a:ln>
                <a:noFill/>
              </a:ln>
              <a:effectLst/>
            </c:spPr>
            <c:extLst>
              <c:ext xmlns:c16="http://schemas.microsoft.com/office/drawing/2014/chart" uri="{C3380CC4-5D6E-409C-BE32-E72D297353CC}">
                <c16:uniqueId val="{00000011-69A1-4DEC-A278-371FCAE01A37}"/>
              </c:ext>
            </c:extLst>
          </c:dPt>
          <c:dPt>
            <c:idx val="9"/>
            <c:bubble3D val="0"/>
            <c:spPr>
              <a:solidFill>
                <a:schemeClr val="accent2">
                  <a:lumMod val="80000"/>
                </a:schemeClr>
              </a:solidFill>
              <a:ln>
                <a:noFill/>
              </a:ln>
              <a:effectLst/>
            </c:spPr>
            <c:extLst>
              <c:ext xmlns:c16="http://schemas.microsoft.com/office/drawing/2014/chart" uri="{C3380CC4-5D6E-409C-BE32-E72D297353CC}">
                <c16:uniqueId val="{00000000-CB07-4F46-8E2C-5D4236FABCCD}"/>
              </c:ext>
            </c:extLst>
          </c:dPt>
          <c:dPt>
            <c:idx val="10"/>
            <c:bubble3D val="0"/>
            <c:spPr>
              <a:solidFill>
                <a:schemeClr val="accent4">
                  <a:lumMod val="80000"/>
                </a:schemeClr>
              </a:solidFill>
              <a:ln>
                <a:noFill/>
              </a:ln>
              <a:effectLst/>
            </c:spPr>
            <c:extLst>
              <c:ext xmlns:c16="http://schemas.microsoft.com/office/drawing/2014/chart" uri="{C3380CC4-5D6E-409C-BE32-E72D297353CC}">
                <c16:uniqueId val="{00000015-69A1-4DEC-A278-371FCAE01A37}"/>
              </c:ext>
            </c:extLst>
          </c:dPt>
          <c:dPt>
            <c:idx val="11"/>
            <c:bubble3D val="0"/>
            <c:spPr>
              <a:solidFill>
                <a:schemeClr val="accent6">
                  <a:lumMod val="80000"/>
                </a:schemeClr>
              </a:solidFill>
              <a:ln>
                <a:noFill/>
              </a:ln>
              <a:effectLst/>
            </c:spPr>
            <c:extLst>
              <c:ext xmlns:c16="http://schemas.microsoft.com/office/drawing/2014/chart" uri="{C3380CC4-5D6E-409C-BE32-E72D297353CC}">
                <c16:uniqueId val="{00000017-69A1-4DEC-A278-371FCAE01A37}"/>
              </c:ext>
            </c:extLst>
          </c:dPt>
          <c:dPt>
            <c:idx val="12"/>
            <c:bubble3D val="0"/>
            <c:spPr>
              <a:solidFill>
                <a:schemeClr val="accent2">
                  <a:lumMod val="60000"/>
                  <a:lumOff val="40000"/>
                </a:schemeClr>
              </a:solidFill>
              <a:ln>
                <a:noFill/>
              </a:ln>
              <a:effectLst/>
            </c:spPr>
            <c:extLst>
              <c:ext xmlns:c16="http://schemas.microsoft.com/office/drawing/2014/chart" uri="{C3380CC4-5D6E-409C-BE32-E72D297353CC}">
                <c16:uniqueId val="{00000019-69A1-4DEC-A278-371FCAE01A37}"/>
              </c:ext>
            </c:extLst>
          </c:dPt>
          <c:dPt>
            <c:idx val="13"/>
            <c:bubble3D val="0"/>
            <c:spPr>
              <a:solidFill>
                <a:schemeClr val="accent4">
                  <a:lumMod val="60000"/>
                  <a:lumOff val="40000"/>
                </a:schemeClr>
              </a:solidFill>
              <a:ln>
                <a:noFill/>
              </a:ln>
              <a:effectLst/>
            </c:spPr>
            <c:extLst>
              <c:ext xmlns:c16="http://schemas.microsoft.com/office/drawing/2014/chart" uri="{C3380CC4-5D6E-409C-BE32-E72D297353CC}">
                <c16:uniqueId val="{0000001B-69A1-4DEC-A278-371FCAE01A37}"/>
              </c:ext>
            </c:extLst>
          </c:dPt>
          <c:dPt>
            <c:idx val="14"/>
            <c:bubble3D val="0"/>
            <c:spPr>
              <a:solidFill>
                <a:schemeClr val="accent6">
                  <a:lumMod val="60000"/>
                  <a:lumOff val="40000"/>
                </a:schemeClr>
              </a:solidFill>
              <a:ln>
                <a:noFill/>
              </a:ln>
              <a:effectLst/>
            </c:spPr>
            <c:extLst>
              <c:ext xmlns:c16="http://schemas.microsoft.com/office/drawing/2014/chart" uri="{C3380CC4-5D6E-409C-BE32-E72D297353CC}">
                <c16:uniqueId val="{0000001D-69A1-4DEC-A278-371FCAE01A37}"/>
              </c:ext>
            </c:extLst>
          </c:dPt>
          <c:dPt>
            <c:idx val="15"/>
            <c:bubble3D val="0"/>
            <c:spPr>
              <a:solidFill>
                <a:schemeClr val="accent2">
                  <a:lumMod val="50000"/>
                </a:schemeClr>
              </a:solidFill>
              <a:ln>
                <a:noFill/>
              </a:ln>
              <a:effectLst/>
            </c:spPr>
            <c:extLst>
              <c:ext xmlns:c16="http://schemas.microsoft.com/office/drawing/2014/chart" uri="{C3380CC4-5D6E-409C-BE32-E72D297353CC}">
                <c16:uniqueId val="{0000001F-69A1-4DEC-A278-371FCAE01A37}"/>
              </c:ext>
            </c:extLst>
          </c:dPt>
          <c:dPt>
            <c:idx val="16"/>
            <c:bubble3D val="0"/>
            <c:spPr>
              <a:solidFill>
                <a:schemeClr val="accent4">
                  <a:lumMod val="50000"/>
                </a:schemeClr>
              </a:solidFill>
              <a:ln>
                <a:noFill/>
              </a:ln>
              <a:effectLst/>
            </c:spPr>
            <c:extLst>
              <c:ext xmlns:c16="http://schemas.microsoft.com/office/drawing/2014/chart" uri="{C3380CC4-5D6E-409C-BE32-E72D297353CC}">
                <c16:uniqueId val="{00000021-69A1-4DEC-A278-371FCAE01A37}"/>
              </c:ext>
            </c:extLst>
          </c:dPt>
          <c:dPt>
            <c:idx val="17"/>
            <c:bubble3D val="0"/>
            <c:spPr>
              <a:solidFill>
                <a:schemeClr val="accent6">
                  <a:lumMod val="50000"/>
                </a:schemeClr>
              </a:solidFill>
              <a:ln>
                <a:noFill/>
              </a:ln>
              <a:effectLst/>
            </c:spPr>
            <c:extLst>
              <c:ext xmlns:c16="http://schemas.microsoft.com/office/drawing/2014/chart" uri="{C3380CC4-5D6E-409C-BE32-E72D297353CC}">
                <c16:uniqueId val="{00000023-69A1-4DEC-A278-371FCAE01A37}"/>
              </c:ext>
            </c:extLst>
          </c:dPt>
          <c:dPt>
            <c:idx val="18"/>
            <c:bubble3D val="0"/>
            <c:spPr>
              <a:solidFill>
                <a:schemeClr val="accent2">
                  <a:lumMod val="70000"/>
                  <a:lumOff val="30000"/>
                </a:schemeClr>
              </a:solidFill>
              <a:ln>
                <a:noFill/>
              </a:ln>
              <a:effectLst/>
            </c:spPr>
            <c:extLst>
              <c:ext xmlns:c16="http://schemas.microsoft.com/office/drawing/2014/chart" uri="{C3380CC4-5D6E-409C-BE32-E72D297353CC}">
                <c16:uniqueId val="{00000025-69A1-4DEC-A278-371FCAE01A37}"/>
              </c:ext>
            </c:extLst>
          </c:dPt>
          <c:dPt>
            <c:idx val="19"/>
            <c:bubble3D val="0"/>
            <c:spPr>
              <a:solidFill>
                <a:schemeClr val="accent4">
                  <a:lumMod val="70000"/>
                  <a:lumOff val="30000"/>
                </a:schemeClr>
              </a:solidFill>
              <a:ln>
                <a:noFill/>
              </a:ln>
              <a:effectLst/>
            </c:spPr>
            <c:extLst>
              <c:ext xmlns:c16="http://schemas.microsoft.com/office/drawing/2014/chart" uri="{C3380CC4-5D6E-409C-BE32-E72D297353CC}">
                <c16:uniqueId val="{00000027-69A1-4DEC-A278-371FCAE01A37}"/>
              </c:ext>
            </c:extLst>
          </c:dPt>
          <c:dPt>
            <c:idx val="20"/>
            <c:bubble3D val="0"/>
            <c:spPr>
              <a:solidFill>
                <a:schemeClr val="accent6">
                  <a:lumMod val="70000"/>
                  <a:lumOff val="30000"/>
                </a:schemeClr>
              </a:solidFill>
              <a:ln>
                <a:noFill/>
              </a:ln>
              <a:effectLst/>
            </c:spPr>
            <c:extLst>
              <c:ext xmlns:c16="http://schemas.microsoft.com/office/drawing/2014/chart" uri="{C3380CC4-5D6E-409C-BE32-E72D297353CC}">
                <c16:uniqueId val="{00000029-69A1-4DEC-A278-371FCAE01A37}"/>
              </c:ext>
            </c:extLst>
          </c:dPt>
          <c:dPt>
            <c:idx val="21"/>
            <c:bubble3D val="0"/>
            <c:spPr>
              <a:solidFill>
                <a:schemeClr val="accent2">
                  <a:lumMod val="70000"/>
                </a:schemeClr>
              </a:solidFill>
              <a:ln>
                <a:noFill/>
              </a:ln>
              <a:effectLst/>
            </c:spPr>
            <c:extLst>
              <c:ext xmlns:c16="http://schemas.microsoft.com/office/drawing/2014/chart" uri="{C3380CC4-5D6E-409C-BE32-E72D297353CC}">
                <c16:uniqueId val="{0000002B-69A1-4DEC-A278-371FCAE01A37}"/>
              </c:ext>
            </c:extLst>
          </c:dPt>
          <c:dLbls>
            <c:dLbl>
              <c:idx val="9"/>
              <c:layout>
                <c:manualLayout>
                  <c:x val="1.3163297335924612E-2"/>
                  <c:y val="-1.8691300200946372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CB07-4F46-8E2C-5D4236FABCC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AR"/>
              </a:p>
            </c:txPr>
            <c:showLegendKey val="0"/>
            <c:showVal val="1"/>
            <c:showCatName val="1"/>
            <c:showSerName val="0"/>
            <c:showPercent val="0"/>
            <c:showBubbleSize val="0"/>
            <c:separator>
</c:separator>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estadisticas!$B$2:$B$24</c:f>
              <c:strCache>
                <c:ptCount val="22"/>
                <c:pt idx="0">
                  <c:v>Buenos Aires</c:v>
                </c:pt>
                <c:pt idx="1">
                  <c:v>Catamarca</c:v>
                </c:pt>
                <c:pt idx="2">
                  <c:v>Chaco</c:v>
                </c:pt>
                <c:pt idx="3">
                  <c:v>Chubut</c:v>
                </c:pt>
                <c:pt idx="4">
                  <c:v>Ciudad de Buenos Aires </c:v>
                </c:pt>
                <c:pt idx="5">
                  <c:v>Córdoba</c:v>
                </c:pt>
                <c:pt idx="6">
                  <c:v>Corrientes</c:v>
                </c:pt>
                <c:pt idx="7">
                  <c:v>Entre Ríos</c:v>
                </c:pt>
                <c:pt idx="8">
                  <c:v>Formosa</c:v>
                </c:pt>
                <c:pt idx="9">
                  <c:v>Jujuy</c:v>
                </c:pt>
                <c:pt idx="10">
                  <c:v>La Pampa</c:v>
                </c:pt>
                <c:pt idx="11">
                  <c:v>Mendoza</c:v>
                </c:pt>
                <c:pt idx="12">
                  <c:v>Misiones</c:v>
                </c:pt>
                <c:pt idx="13">
                  <c:v>Neuquén</c:v>
                </c:pt>
                <c:pt idx="14">
                  <c:v>Privado</c:v>
                </c:pt>
                <c:pt idx="15">
                  <c:v>Río Negro</c:v>
                </c:pt>
                <c:pt idx="16">
                  <c:v>Salta</c:v>
                </c:pt>
                <c:pt idx="17">
                  <c:v>San Juan</c:v>
                </c:pt>
                <c:pt idx="18">
                  <c:v>San Luis</c:v>
                </c:pt>
                <c:pt idx="19">
                  <c:v>Santa Fe</c:v>
                </c:pt>
                <c:pt idx="20">
                  <c:v>Santiago del Estero</c:v>
                </c:pt>
                <c:pt idx="21">
                  <c:v>Tucumán</c:v>
                </c:pt>
              </c:strCache>
            </c:strRef>
          </c:cat>
          <c:val>
            <c:numRef>
              <c:f>estadisticas!$C$2:$C$24</c:f>
              <c:numCache>
                <c:formatCode>General</c:formatCode>
                <c:ptCount val="22"/>
                <c:pt idx="0">
                  <c:v>17</c:v>
                </c:pt>
                <c:pt idx="1">
                  <c:v>2</c:v>
                </c:pt>
                <c:pt idx="2">
                  <c:v>2</c:v>
                </c:pt>
                <c:pt idx="3">
                  <c:v>2</c:v>
                </c:pt>
                <c:pt idx="4">
                  <c:v>2</c:v>
                </c:pt>
                <c:pt idx="5">
                  <c:v>3</c:v>
                </c:pt>
                <c:pt idx="6">
                  <c:v>4</c:v>
                </c:pt>
                <c:pt idx="7">
                  <c:v>1</c:v>
                </c:pt>
                <c:pt idx="8">
                  <c:v>7</c:v>
                </c:pt>
                <c:pt idx="9">
                  <c:v>1</c:v>
                </c:pt>
                <c:pt idx="10">
                  <c:v>2</c:v>
                </c:pt>
                <c:pt idx="11">
                  <c:v>2</c:v>
                </c:pt>
                <c:pt idx="12">
                  <c:v>14</c:v>
                </c:pt>
                <c:pt idx="13">
                  <c:v>17</c:v>
                </c:pt>
                <c:pt idx="14">
                  <c:v>5</c:v>
                </c:pt>
                <c:pt idx="15">
                  <c:v>2</c:v>
                </c:pt>
                <c:pt idx="16">
                  <c:v>3</c:v>
                </c:pt>
                <c:pt idx="17">
                  <c:v>1</c:v>
                </c:pt>
                <c:pt idx="18">
                  <c:v>1</c:v>
                </c:pt>
                <c:pt idx="19">
                  <c:v>5</c:v>
                </c:pt>
                <c:pt idx="20">
                  <c:v>1</c:v>
                </c:pt>
                <c:pt idx="21">
                  <c:v>19</c:v>
                </c:pt>
              </c:numCache>
            </c:numRef>
          </c:val>
          <c:extLst>
            <c:ext xmlns:c16="http://schemas.microsoft.com/office/drawing/2014/chart" uri="{C3380CC4-5D6E-409C-BE32-E72D297353CC}">
              <c16:uniqueId val="{00000001-CB07-4F46-8E2C-5D4236FABC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a:lstStyle/>
          <a:p>
            <a:pPr>
              <a:defRPr/>
            </a:pPr>
            <a:r>
              <a:rPr lang="es-ES"/>
              <a:t>Geoservicios WMS/WFS</a:t>
            </a:r>
          </a:p>
        </c:rich>
      </c:tx>
      <c:overlay val="0"/>
    </c:title>
    <c:autoTitleDeleted val="0"/>
    <c:plotArea>
      <c:layout/>
      <c:barChart>
        <c:barDir val="col"/>
        <c:grouping val="clustered"/>
        <c:varyColors val="0"/>
        <c:ser>
          <c:idx val="0"/>
          <c:order val="0"/>
          <c:tx>
            <c:strRef>
              <c:f>estadisticas!$I$56</c:f>
              <c:strCache>
                <c:ptCount val="1"/>
                <c:pt idx="0">
                  <c:v>WMS</c:v>
                </c:pt>
              </c:strCache>
            </c:strRef>
          </c:tx>
          <c:invertIfNegative val="0"/>
          <c:dPt>
            <c:idx val="5"/>
            <c:invertIfNegative val="0"/>
            <c:bubble3D val="0"/>
            <c:spPr>
              <a:solidFill>
                <a:schemeClr val="accent2">
                  <a:lumMod val="60000"/>
                  <a:lumOff val="40000"/>
                </a:schemeClr>
              </a:solidFill>
            </c:spPr>
            <c:extLst>
              <c:ext xmlns:c16="http://schemas.microsoft.com/office/drawing/2014/chart" uri="{C3380CC4-5D6E-409C-BE32-E72D297353CC}">
                <c16:uniqueId val="{00000001-2721-40E8-A044-7C7FB66254CF}"/>
              </c:ext>
            </c:extLst>
          </c:dPt>
          <c:cat>
            <c:strRef>
              <c:f>estadisticas!$H$57:$H$62</c:f>
              <c:strCache>
                <c:ptCount val="6"/>
                <c:pt idx="0">
                  <c:v>Organismos Locales</c:v>
                </c:pt>
                <c:pt idx="1">
                  <c:v>Organismos Nacionales</c:v>
                </c:pt>
                <c:pt idx="2">
                  <c:v>Organismos no Gubernamentales</c:v>
                </c:pt>
                <c:pt idx="3">
                  <c:v>Organismos Provinciales</c:v>
                </c:pt>
                <c:pt idx="4">
                  <c:v>Universidades</c:v>
                </c:pt>
                <c:pt idx="5">
                  <c:v>NO</c:v>
                </c:pt>
              </c:strCache>
            </c:strRef>
          </c:cat>
          <c:val>
            <c:numRef>
              <c:f>estadisticas!$I$57:$I$62</c:f>
              <c:numCache>
                <c:formatCode>General</c:formatCode>
                <c:ptCount val="6"/>
                <c:pt idx="0">
                  <c:v>8</c:v>
                </c:pt>
                <c:pt idx="1">
                  <c:v>20</c:v>
                </c:pt>
                <c:pt idx="2">
                  <c:v>2</c:v>
                </c:pt>
                <c:pt idx="3">
                  <c:v>81</c:v>
                </c:pt>
                <c:pt idx="4">
                  <c:v>5</c:v>
                </c:pt>
                <c:pt idx="5">
                  <c:v>20</c:v>
                </c:pt>
              </c:numCache>
            </c:numRef>
          </c:val>
          <c:extLst>
            <c:ext xmlns:c16="http://schemas.microsoft.com/office/drawing/2014/chart" uri="{C3380CC4-5D6E-409C-BE32-E72D297353CC}">
              <c16:uniqueId val="{00000002-2721-40E8-A044-7C7FB66254CF}"/>
            </c:ext>
          </c:extLst>
        </c:ser>
        <c:ser>
          <c:idx val="1"/>
          <c:order val="1"/>
          <c:tx>
            <c:strRef>
              <c:f>estadisticas!$J$56</c:f>
              <c:strCache>
                <c:ptCount val="1"/>
                <c:pt idx="0">
                  <c:v>WFS</c:v>
                </c:pt>
              </c:strCache>
            </c:strRef>
          </c:tx>
          <c:invertIfNegative val="0"/>
          <c:dPt>
            <c:idx val="5"/>
            <c:invertIfNegative val="0"/>
            <c:bubble3D val="0"/>
            <c:spPr>
              <a:solidFill>
                <a:schemeClr val="accent2">
                  <a:lumMod val="75000"/>
                </a:schemeClr>
              </a:solidFill>
            </c:spPr>
            <c:extLst>
              <c:ext xmlns:c16="http://schemas.microsoft.com/office/drawing/2014/chart" uri="{C3380CC4-5D6E-409C-BE32-E72D297353CC}">
                <c16:uniqueId val="{00000004-2721-40E8-A044-7C7FB66254CF}"/>
              </c:ext>
            </c:extLst>
          </c:dPt>
          <c:cat>
            <c:strRef>
              <c:f>estadisticas!$H$57:$H$62</c:f>
              <c:strCache>
                <c:ptCount val="6"/>
                <c:pt idx="0">
                  <c:v>Organismos Locales</c:v>
                </c:pt>
                <c:pt idx="1">
                  <c:v>Organismos Nacionales</c:v>
                </c:pt>
                <c:pt idx="2">
                  <c:v>Organismos no Gubernamentales</c:v>
                </c:pt>
                <c:pt idx="3">
                  <c:v>Organismos Provinciales</c:v>
                </c:pt>
                <c:pt idx="4">
                  <c:v>Universidades</c:v>
                </c:pt>
                <c:pt idx="5">
                  <c:v>NO</c:v>
                </c:pt>
              </c:strCache>
            </c:strRef>
          </c:cat>
          <c:val>
            <c:numRef>
              <c:f>estadisticas!$J$57:$J$62</c:f>
              <c:numCache>
                <c:formatCode>General</c:formatCode>
                <c:ptCount val="6"/>
                <c:pt idx="0">
                  <c:v>4</c:v>
                </c:pt>
                <c:pt idx="1">
                  <c:v>13</c:v>
                </c:pt>
                <c:pt idx="2">
                  <c:v>1</c:v>
                </c:pt>
                <c:pt idx="3">
                  <c:v>55</c:v>
                </c:pt>
                <c:pt idx="4">
                  <c:v>3</c:v>
                </c:pt>
                <c:pt idx="5">
                  <c:v>60</c:v>
                </c:pt>
              </c:numCache>
            </c:numRef>
          </c:val>
          <c:extLst>
            <c:ext xmlns:c16="http://schemas.microsoft.com/office/drawing/2014/chart" uri="{C3380CC4-5D6E-409C-BE32-E72D297353CC}">
              <c16:uniqueId val="{00000005-2721-40E8-A044-7C7FB66254CF}"/>
            </c:ext>
          </c:extLst>
        </c:ser>
        <c:dLbls>
          <c:showLegendKey val="0"/>
          <c:showVal val="0"/>
          <c:showCatName val="0"/>
          <c:showSerName val="0"/>
          <c:showPercent val="0"/>
          <c:showBubbleSize val="0"/>
        </c:dLbls>
        <c:gapWidth val="150"/>
        <c:axId val="166587072"/>
        <c:axId val="166583264"/>
      </c:barChart>
      <c:catAx>
        <c:axId val="166587072"/>
        <c:scaling>
          <c:orientation val="minMax"/>
        </c:scaling>
        <c:delete val="0"/>
        <c:axPos val="b"/>
        <c:numFmt formatCode="General" sourceLinked="0"/>
        <c:majorTickMark val="none"/>
        <c:minorTickMark val="none"/>
        <c:tickLblPos val="nextTo"/>
        <c:crossAx val="166583264"/>
        <c:crosses val="autoZero"/>
        <c:auto val="1"/>
        <c:lblAlgn val="ctr"/>
        <c:lblOffset val="100"/>
        <c:noMultiLvlLbl val="0"/>
      </c:catAx>
      <c:valAx>
        <c:axId val="166583264"/>
        <c:scaling>
          <c:orientation val="minMax"/>
        </c:scaling>
        <c:delete val="0"/>
        <c:axPos val="l"/>
        <c:majorGridlines/>
        <c:title>
          <c:tx>
            <c:rich>
              <a:bodyPr/>
              <a:lstStyle/>
              <a:p>
                <a:pPr>
                  <a:defRPr/>
                </a:pPr>
                <a:r>
                  <a:rPr lang="es-ES"/>
                  <a:t>Cantidad</a:t>
                </a:r>
              </a:p>
            </c:rich>
          </c:tx>
          <c:overlay val="0"/>
        </c:title>
        <c:numFmt formatCode="General" sourceLinked="1"/>
        <c:majorTickMark val="none"/>
        <c:minorTickMark val="none"/>
        <c:tickLblPos val="nextTo"/>
        <c:crossAx val="166587072"/>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de nodos 07-09 (1).xlsx]estadisticas!Tabla dinámica10</c:name>
    <c:fmtId val="0"/>
  </c:pivotSource>
  <c:chart>
    <c:title>
      <c:tx>
        <c:rich>
          <a:bodyPr/>
          <a:lstStyle/>
          <a:p>
            <a:pPr>
              <a:defRPr/>
            </a:pPr>
            <a:r>
              <a:rPr lang="en-US"/>
              <a:t>Metadata Catalogs by jurisdiction</a:t>
            </a:r>
          </a:p>
        </c:rich>
      </c:tx>
      <c:overlay val="0"/>
    </c:title>
    <c:autoTitleDeleted val="0"/>
    <c:pivotFmts>
      <c:pivotFmt>
        <c:idx val="0"/>
        <c:marker>
          <c:symbol val="none"/>
        </c:marker>
        <c:dLbl>
          <c:idx val="0"/>
          <c:spPr/>
          <c:txPr>
            <a:bodyPr/>
            <a:lstStyle/>
            <a:p>
              <a:pPr>
                <a:defRPr/>
              </a:pPr>
              <a:endParaRPr lang="es-AR"/>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lumMod val="75000"/>
            </a:schemeClr>
          </a:solidFill>
        </c:spPr>
      </c:pivotFmt>
      <c:pivotFmt>
        <c:idx val="2"/>
        <c:spPr>
          <a:solidFill>
            <a:schemeClr val="tx2">
              <a:lumMod val="75000"/>
            </a:schemeClr>
          </a:solidFill>
        </c:spPr>
        <c:dLbl>
          <c:idx val="0"/>
          <c:layout>
            <c:manualLayout>
              <c:x val="4.3721144874236686E-2"/>
              <c:y val="9.0871289623990575E-2"/>
            </c:manualLayout>
          </c:layout>
          <c:tx>
            <c:rich>
              <a:bodyPr/>
              <a:lstStyle/>
              <a:p>
                <a:pPr>
                  <a:defRPr/>
                </a:pPr>
                <a:r>
                  <a:rPr lang="en-US"/>
                  <a:t>Local Organizations</a:t>
                </a:r>
                <a:r>
                  <a:rPr lang="en-US" baseline="0"/>
                  <a:t>
</a:t>
                </a:r>
                <a:fld id="{20B8C506-23C3-4256-B3EF-16355E472C14}" type="PERCENTAGE">
                  <a:rPr lang="en-US" baseline="0"/>
                  <a:pPr>
                    <a:defRPr/>
                  </a:pPr>
                  <a:t>[PORCENTAJE]</a:t>
                </a:fld>
                <a:endParaRPr lang="en-US" baseline="0"/>
              </a:p>
            </c:rich>
          </c:tx>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dLbl>
          <c:idx val="0"/>
          <c:layout>
            <c:manualLayout>
              <c:x val="-3.948704272928451E-5"/>
              <c:y val="2.3473176766738049E-3"/>
            </c:manualLayout>
          </c:layout>
          <c:tx>
            <c:rich>
              <a:bodyPr/>
              <a:lstStyle/>
              <a:p>
                <a:pPr>
                  <a:defRPr/>
                </a:pPr>
                <a:r>
                  <a:rPr lang="en-US"/>
                  <a:t>Non-governmental organizations</a:t>
                </a:r>
                <a:r>
                  <a:rPr lang="en-US" baseline="0"/>
                  <a:t>
</a:t>
                </a:r>
                <a:fld id="{122C5BD1-7B21-4CB1-BBBD-B5811BC446FE}" type="PERCENTAGE">
                  <a:rPr lang="en-US" baseline="0"/>
                  <a:pPr>
                    <a:defRPr/>
                  </a:pPr>
                  <a:t>[PORCENTAJE]</a:t>
                </a:fld>
                <a:endParaRPr lang="en-US" baseline="0"/>
              </a:p>
            </c:rich>
          </c:tx>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dLbl>
          <c:idx val="0"/>
          <c:tx>
            <c:rich>
              <a:bodyPr/>
              <a:lstStyle/>
              <a:p>
                <a:pPr>
                  <a:defRPr/>
                </a:pPr>
                <a:r>
                  <a:rPr lang="en-US"/>
                  <a:t>Universities</a:t>
                </a:r>
                <a:r>
                  <a:rPr lang="en-US" baseline="0"/>
                  <a:t>
</a:t>
                </a:r>
                <a:fld id="{D721B664-9AA9-490E-AD8E-8B8B0B3BFA3A}" type="PERCENTAGE">
                  <a:rPr lang="en-US" baseline="0"/>
                  <a:pPr>
                    <a:defRPr/>
                  </a:pPr>
                  <a:t>[PORCENTAJE]</a:t>
                </a:fld>
                <a:endParaRPr lang="en-US" baseline="0"/>
              </a:p>
            </c:rich>
          </c:tx>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
        <c:dLbl>
          <c:idx val="0"/>
          <c:layout>
            <c:manualLayout>
              <c:x val="-5.816703905813999E-2"/>
              <c:y val="7.4054847773529303E-2"/>
            </c:manualLayout>
          </c:layout>
          <c:tx>
            <c:rich>
              <a:bodyPr/>
              <a:lstStyle/>
              <a:p>
                <a:pPr>
                  <a:defRPr/>
                </a:pPr>
                <a:r>
                  <a:rPr lang="en-US"/>
                  <a:t>National Organizations</a:t>
                </a:r>
                <a:r>
                  <a:rPr lang="en-US" baseline="0"/>
                  <a:t>
</a:t>
                </a:r>
                <a:fld id="{EA3F4747-4782-43B7-9F53-828E06EFE07F}" type="PERCENTAGE">
                  <a:rPr lang="en-US" baseline="0"/>
                  <a:pPr>
                    <a:defRPr/>
                  </a:pPr>
                  <a:t>[PORCENTAJE]</a:t>
                </a:fld>
                <a:endParaRPr lang="en-US" baseline="0"/>
              </a:p>
            </c:rich>
          </c:tx>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dLbl>
          <c:idx val="0"/>
          <c:tx>
            <c:rich>
              <a:bodyPr/>
              <a:lstStyle/>
              <a:p>
                <a:pPr>
                  <a:defRPr/>
                </a:pPr>
                <a:r>
                  <a:rPr lang="en-US"/>
                  <a:t>Provincial</a:t>
                </a:r>
                <a:r>
                  <a:rPr lang="en-US" baseline="0"/>
                  <a:t> organizations
</a:t>
                </a:r>
                <a:fld id="{F51C8DFE-3A64-4A06-99A6-58CE0B83F0EF}" type="PERCENTAGE">
                  <a:rPr lang="en-US" baseline="0"/>
                  <a:pPr>
                    <a:defRPr/>
                  </a:pPr>
                  <a:t>[PORCENTAJE]</a:t>
                </a:fld>
                <a:endParaRPr lang="en-US" baseline="0"/>
              </a:p>
            </c:rich>
          </c:tx>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estadisticas!$Q$1</c:f>
              <c:strCache>
                <c:ptCount val="1"/>
                <c:pt idx="0">
                  <c:v>Total</c:v>
                </c:pt>
              </c:strCache>
            </c:strRef>
          </c:tx>
          <c:explosion val="3"/>
          <c:dPt>
            <c:idx val="0"/>
            <c:bubble3D val="0"/>
            <c:spPr>
              <a:solidFill>
                <a:schemeClr val="accent2">
                  <a:lumMod val="75000"/>
                </a:schemeClr>
              </a:solidFill>
            </c:spPr>
            <c:extLst>
              <c:ext xmlns:c16="http://schemas.microsoft.com/office/drawing/2014/chart" uri="{C3380CC4-5D6E-409C-BE32-E72D297353CC}">
                <c16:uniqueId val="{00000001-B694-4208-A3EA-7D1D73EC050E}"/>
              </c:ext>
            </c:extLst>
          </c:dPt>
          <c:dPt>
            <c:idx val="1"/>
            <c:bubble3D val="0"/>
            <c:spPr>
              <a:solidFill>
                <a:schemeClr val="tx2">
                  <a:lumMod val="75000"/>
                </a:schemeClr>
              </a:solidFill>
            </c:spPr>
            <c:extLst>
              <c:ext xmlns:c16="http://schemas.microsoft.com/office/drawing/2014/chart" uri="{C3380CC4-5D6E-409C-BE32-E72D297353CC}">
                <c16:uniqueId val="{00000003-B694-4208-A3EA-7D1D73EC050E}"/>
              </c:ext>
            </c:extLst>
          </c:dPt>
          <c:dLbls>
            <c:dLbl>
              <c:idx val="1"/>
              <c:layout>
                <c:manualLayout>
                  <c:x val="4.3721144874236686E-2"/>
                  <c:y val="9.0871289623990575E-2"/>
                </c:manualLayout>
              </c:layout>
              <c:tx>
                <c:rich>
                  <a:bodyPr/>
                  <a:lstStyle/>
                  <a:p>
                    <a:r>
                      <a:rPr lang="en-US"/>
                      <a:t>Local Organizations</a:t>
                    </a:r>
                    <a:r>
                      <a:rPr lang="en-US" baseline="0"/>
                      <a:t>
</a:t>
                    </a:r>
                    <a:fld id="{20B8C506-23C3-4256-B3EF-16355E472C14}"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694-4208-A3EA-7D1D73EC050E}"/>
                </c:ext>
              </c:extLst>
            </c:dLbl>
            <c:dLbl>
              <c:idx val="2"/>
              <c:layout>
                <c:manualLayout>
                  <c:x val="-5.816703905813999E-2"/>
                  <c:y val="7.4054847773529303E-2"/>
                </c:manualLayout>
              </c:layout>
              <c:tx>
                <c:rich>
                  <a:bodyPr/>
                  <a:lstStyle/>
                  <a:p>
                    <a:r>
                      <a:rPr lang="en-US"/>
                      <a:t>National Organizations</a:t>
                    </a:r>
                    <a:r>
                      <a:rPr lang="en-US" baseline="0"/>
                      <a:t>
</a:t>
                    </a:r>
                    <a:fld id="{EA3F4747-4782-43B7-9F53-828E06EFE07F}"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BEC-4962-B9A4-0DBE9CDB263B}"/>
                </c:ext>
              </c:extLst>
            </c:dLbl>
            <c:dLbl>
              <c:idx val="3"/>
              <c:layout>
                <c:manualLayout>
                  <c:x val="-3.948704272928451E-5"/>
                  <c:y val="2.3473176766738049E-3"/>
                </c:manualLayout>
              </c:layout>
              <c:tx>
                <c:rich>
                  <a:bodyPr/>
                  <a:lstStyle/>
                  <a:p>
                    <a:r>
                      <a:rPr lang="en-US"/>
                      <a:t>Non-governmental organizations</a:t>
                    </a:r>
                    <a:r>
                      <a:rPr lang="en-US" baseline="0"/>
                      <a:t>
</a:t>
                    </a:r>
                    <a:fld id="{122C5BD1-7B21-4CB1-BBBD-B5811BC446FE}"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694-4208-A3EA-7D1D73EC050E}"/>
                </c:ext>
              </c:extLst>
            </c:dLbl>
            <c:dLbl>
              <c:idx val="4"/>
              <c:tx>
                <c:rich>
                  <a:bodyPr/>
                  <a:lstStyle/>
                  <a:p>
                    <a:r>
                      <a:rPr lang="en-US"/>
                      <a:t>Provincial</a:t>
                    </a:r>
                    <a:r>
                      <a:rPr lang="en-US" baseline="0"/>
                      <a:t> organizations
</a:t>
                    </a:r>
                    <a:fld id="{F51C8DFE-3A64-4A06-99A6-58CE0B83F0EF}"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EBEC-4962-B9A4-0DBE9CDB263B}"/>
                </c:ext>
              </c:extLst>
            </c:dLbl>
            <c:dLbl>
              <c:idx val="5"/>
              <c:tx>
                <c:rich>
                  <a:bodyPr/>
                  <a:lstStyle/>
                  <a:p>
                    <a:r>
                      <a:rPr lang="en-US"/>
                      <a:t>Universities</a:t>
                    </a:r>
                    <a:r>
                      <a:rPr lang="en-US" baseline="0"/>
                      <a:t>
</a:t>
                    </a:r>
                    <a:fld id="{D721B664-9AA9-490E-AD8E-8B8B0B3BFA3A}" type="PERCENTAGE">
                      <a:rPr lang="en-US" baseline="0"/>
                      <a:pPr/>
                      <a:t>[PORCENTAJE]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BEC-4962-B9A4-0DBE9CDB263B}"/>
                </c:ext>
              </c:extLst>
            </c:dLbl>
            <c:spPr/>
            <c:txPr>
              <a:bodyPr/>
              <a:lstStyle/>
              <a:p>
                <a:pPr>
                  <a:defRPr/>
                </a:pPr>
                <a:endParaRPr lang="es-AR"/>
              </a:p>
            </c:txPr>
            <c:showLegendKey val="0"/>
            <c:showVal val="0"/>
            <c:showCatName val="1"/>
            <c:showSerName val="0"/>
            <c:showPercent val="1"/>
            <c:showBubbleSize val="0"/>
            <c:showLeaderLines val="1"/>
            <c:extLst>
              <c:ext xmlns:c15="http://schemas.microsoft.com/office/drawing/2012/chart" uri="{CE6537A1-D6FC-4f65-9D91-7224C49458BB}"/>
            </c:extLst>
          </c:dLbls>
          <c:cat>
            <c:strRef>
              <c:f>estadisticas!$P$2:$P$8</c:f>
              <c:strCache>
                <c:ptCount val="6"/>
                <c:pt idx="0">
                  <c:v>NO</c:v>
                </c:pt>
                <c:pt idx="1">
                  <c:v>Organismos Locales</c:v>
                </c:pt>
                <c:pt idx="2">
                  <c:v>Organismos Nacionales</c:v>
                </c:pt>
                <c:pt idx="3">
                  <c:v>Organismos no Gubernamentales</c:v>
                </c:pt>
                <c:pt idx="4">
                  <c:v>Organismos Provinciales</c:v>
                </c:pt>
                <c:pt idx="5">
                  <c:v>Universidades</c:v>
                </c:pt>
              </c:strCache>
            </c:strRef>
          </c:cat>
          <c:val>
            <c:numRef>
              <c:f>estadisticas!$Q$2:$Q$8</c:f>
              <c:numCache>
                <c:formatCode>General</c:formatCode>
                <c:ptCount val="6"/>
                <c:pt idx="0">
                  <c:v>85</c:v>
                </c:pt>
                <c:pt idx="1">
                  <c:v>5</c:v>
                </c:pt>
                <c:pt idx="2">
                  <c:v>8</c:v>
                </c:pt>
                <c:pt idx="3">
                  <c:v>1</c:v>
                </c:pt>
                <c:pt idx="4">
                  <c:v>36</c:v>
                </c:pt>
                <c:pt idx="5">
                  <c:v>2</c:v>
                </c:pt>
              </c:numCache>
            </c:numRef>
          </c:val>
          <c:extLst>
            <c:ext xmlns:c16="http://schemas.microsoft.com/office/drawing/2014/chart" uri="{C3380CC4-5D6E-409C-BE32-E72D297353CC}">
              <c16:uniqueId val="{00000005-B694-4208-A3EA-7D1D73EC050E}"/>
            </c:ext>
          </c:extLst>
        </c:ser>
        <c:dLbls>
          <c:showLegendKey val="0"/>
          <c:showVal val="0"/>
          <c:showCatName val="1"/>
          <c:showSerName val="0"/>
          <c:showPercent val="1"/>
          <c:showBubbleSize val="0"/>
          <c:showLeaderLines val="1"/>
        </c:dLbls>
        <c:firstSliceAng val="0"/>
      </c:pieChart>
    </c:plotArea>
    <c:plotVisOnly val="1"/>
    <c:dispBlanksAs val="gap"/>
    <c:showDLblsOverMax val="0"/>
  </c:chart>
  <c:spPr>
    <a:ln>
      <a:noFill/>
    </a:ln>
    <a:scene3d>
      <a:camera prst="orthographicFront"/>
      <a:lightRig rig="threePt" dir="t"/>
    </a:scene3d>
    <a:sp3d prstMaterial="metal"/>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de nodos 07-09 (1).xlsx]estadisticas!Tabla dinámica8</c:name>
    <c:fmtId val="2"/>
  </c:pivotSource>
  <c:chart>
    <c:title>
      <c:tx>
        <c:rich>
          <a:bodyPr/>
          <a:lstStyle/>
          <a:p>
            <a:pPr>
              <a:defRPr/>
            </a:pPr>
            <a:r>
              <a:rPr lang="en-US"/>
              <a:t>Geoservicios WMS por Jurisdicción</a:t>
            </a:r>
          </a:p>
        </c:rich>
      </c:tx>
      <c:overlay val="0"/>
    </c:title>
    <c:autoTitleDeleted val="0"/>
    <c:pivotFmts>
      <c:pivotFmt>
        <c:idx val="0"/>
        <c:marker>
          <c:symbol val="none"/>
        </c:marker>
        <c:dLbl>
          <c:idx val="0"/>
          <c:spPr/>
          <c:txPr>
            <a:bodyPr/>
            <a:lstStyle/>
            <a:p>
              <a:pPr>
                <a:defRPr/>
              </a:pPr>
              <a:endParaRPr lang="es-AR"/>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0070C0"/>
          </a:solidFill>
        </c:spPr>
      </c:pivotFmt>
      <c:pivotFmt>
        <c:idx val="2"/>
        <c:spPr>
          <a:solidFill>
            <a:schemeClr val="accent2">
              <a:lumMod val="75000"/>
            </a:schemeClr>
          </a:solidFill>
        </c:spPr>
      </c:pivotFmt>
    </c:pivotFmts>
    <c:plotArea>
      <c:layout/>
      <c:pieChart>
        <c:varyColors val="1"/>
        <c:ser>
          <c:idx val="0"/>
          <c:order val="0"/>
          <c:tx>
            <c:strRef>
              <c:f>estadisticas!$L$5</c:f>
              <c:strCache>
                <c:ptCount val="1"/>
                <c:pt idx="0">
                  <c:v>Total</c:v>
                </c:pt>
              </c:strCache>
            </c:strRef>
          </c:tx>
          <c:explosion val="7"/>
          <c:dPt>
            <c:idx val="0"/>
            <c:bubble3D val="0"/>
            <c:spPr>
              <a:solidFill>
                <a:schemeClr val="accent2">
                  <a:lumMod val="75000"/>
                </a:schemeClr>
              </a:solidFill>
            </c:spPr>
            <c:extLst>
              <c:ext xmlns:c16="http://schemas.microsoft.com/office/drawing/2014/chart" uri="{C3380CC4-5D6E-409C-BE32-E72D297353CC}">
                <c16:uniqueId val="{00000001-D9CC-4FD4-8CF5-F99FBF7BD570}"/>
              </c:ext>
            </c:extLst>
          </c:dPt>
          <c:dPt>
            <c:idx val="1"/>
            <c:bubble3D val="0"/>
            <c:spPr>
              <a:solidFill>
                <a:srgbClr val="0070C0"/>
              </a:solidFill>
            </c:spPr>
            <c:extLst>
              <c:ext xmlns:c16="http://schemas.microsoft.com/office/drawing/2014/chart" uri="{C3380CC4-5D6E-409C-BE32-E72D297353CC}">
                <c16:uniqueId val="{00000003-D9CC-4FD4-8CF5-F99FBF7BD570}"/>
              </c:ext>
            </c:extLst>
          </c:dPt>
          <c:dLbls>
            <c:spPr/>
            <c:txPr>
              <a:bodyPr/>
              <a:lstStyle/>
              <a:p>
                <a:pPr>
                  <a:defRPr/>
                </a:pPr>
                <a:endParaRPr lang="es-AR"/>
              </a:p>
            </c:txPr>
            <c:showLegendKey val="0"/>
            <c:showVal val="1"/>
            <c:showCatName val="1"/>
            <c:showSerName val="0"/>
            <c:showPercent val="0"/>
            <c:showBubbleSize val="0"/>
            <c:separator>
</c:separator>
            <c:showLeaderLines val="1"/>
            <c:extLst>
              <c:ext xmlns:c15="http://schemas.microsoft.com/office/drawing/2012/chart" uri="{CE6537A1-D6FC-4f65-9D91-7224C49458BB}"/>
            </c:extLst>
          </c:dLbls>
          <c:cat>
            <c:strRef>
              <c:f>estadisticas!$K$6:$K$12</c:f>
              <c:strCache>
                <c:ptCount val="6"/>
                <c:pt idx="0">
                  <c:v>NO</c:v>
                </c:pt>
                <c:pt idx="1">
                  <c:v>Organismos Locales</c:v>
                </c:pt>
                <c:pt idx="2">
                  <c:v>Organismos Nacionales</c:v>
                </c:pt>
                <c:pt idx="3">
                  <c:v>Organismos no Gubernamentales</c:v>
                </c:pt>
                <c:pt idx="4">
                  <c:v>Organismos Provinciales</c:v>
                </c:pt>
                <c:pt idx="5">
                  <c:v>Universidades</c:v>
                </c:pt>
              </c:strCache>
            </c:strRef>
          </c:cat>
          <c:val>
            <c:numRef>
              <c:f>estadisticas!$L$6:$L$12</c:f>
              <c:numCache>
                <c:formatCode>General</c:formatCode>
                <c:ptCount val="6"/>
                <c:pt idx="0">
                  <c:v>20</c:v>
                </c:pt>
                <c:pt idx="1">
                  <c:v>8</c:v>
                </c:pt>
                <c:pt idx="2">
                  <c:v>21</c:v>
                </c:pt>
                <c:pt idx="3">
                  <c:v>2</c:v>
                </c:pt>
                <c:pt idx="4">
                  <c:v>81</c:v>
                </c:pt>
                <c:pt idx="5">
                  <c:v>5</c:v>
                </c:pt>
              </c:numCache>
            </c:numRef>
          </c:val>
          <c:extLst>
            <c:ext xmlns:c16="http://schemas.microsoft.com/office/drawing/2014/chart" uri="{C3380CC4-5D6E-409C-BE32-E72D297353CC}">
              <c16:uniqueId val="{00000004-D9CC-4FD4-8CF5-F99FBF7BD570}"/>
            </c:ext>
          </c:extLst>
        </c:ser>
        <c:dLbls>
          <c:showLegendKey val="0"/>
          <c:showVal val="1"/>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de nodos 07-09 (1).xlsx]estadisticas!Tabla dinámica1</c:name>
    <c:fmtId val="0"/>
  </c:pivotSource>
  <c:chart>
    <c:title>
      <c:tx>
        <c:rich>
          <a:bodyPr/>
          <a:lstStyle/>
          <a:p>
            <a:pPr>
              <a:defRPr/>
            </a:pPr>
            <a:r>
              <a:rPr lang="es-ES"/>
              <a:t>Servidores</a:t>
            </a:r>
            <a:endParaRPr lang="es-ES" baseline="0"/>
          </a:p>
        </c:rich>
      </c:tx>
      <c:overlay val="0"/>
    </c:title>
    <c:autoTitleDeleted val="0"/>
    <c:pivotFmts>
      <c:pivotFmt>
        <c:idx val="0"/>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1"/>
        <c:dLbl>
          <c:idx val="0"/>
          <c:layout>
            <c:manualLayout>
              <c:x val="-1.7604973112367212E-2"/>
              <c:y val="5.7802188480391816E-3"/>
            </c:manualLayout>
          </c:layout>
          <c:showLegendKey val="0"/>
          <c:showVal val="0"/>
          <c:showCatName val="1"/>
          <c:showSerName val="0"/>
          <c:showPercent val="0"/>
          <c:showBubbleSize val="0"/>
          <c:extLst>
            <c:ext xmlns:c15="http://schemas.microsoft.com/office/drawing/2012/chart" uri="{CE6537A1-D6FC-4f65-9D91-7224C49458BB}"/>
          </c:extLst>
        </c:dLbl>
      </c:pivotFmt>
      <c:pivotFmt>
        <c:idx val="2"/>
        <c:dLbl>
          <c:idx val="0"/>
          <c:layout>
            <c:manualLayout>
              <c:x val="-5.3569931213847408E-3"/>
              <c:y val="-1.8853352610828118E-2"/>
            </c:manualLayout>
          </c:layout>
          <c:showLegendKey val="0"/>
          <c:showVal val="0"/>
          <c:showCatName val="1"/>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4"/>
        <c:dLbl>
          <c:idx val="0"/>
          <c:layout>
            <c:manualLayout>
              <c:x val="-1.7604973112367212E-2"/>
              <c:y val="5.7802188480391816E-3"/>
            </c:manualLayout>
          </c:layout>
          <c:showLegendKey val="0"/>
          <c:showVal val="0"/>
          <c:showCatName val="1"/>
          <c:showSerName val="0"/>
          <c:showPercent val="0"/>
          <c:showBubbleSize val="0"/>
          <c:extLst>
            <c:ext xmlns:c15="http://schemas.microsoft.com/office/drawing/2012/chart" uri="{CE6537A1-D6FC-4f65-9D91-7224C49458BB}"/>
          </c:extLst>
        </c:dLbl>
      </c:pivotFmt>
      <c:pivotFmt>
        <c:idx val="5"/>
        <c:dLbl>
          <c:idx val="0"/>
          <c:layout>
            <c:manualLayout>
              <c:x val="-5.3569931213847408E-3"/>
              <c:y val="-1.8853352610828118E-2"/>
            </c:manualLayout>
          </c:layout>
          <c:showLegendKey val="0"/>
          <c:showVal val="0"/>
          <c:showCatName val="1"/>
          <c:showSerName val="0"/>
          <c:showPercent val="0"/>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7"/>
        <c:dLbl>
          <c:idx val="0"/>
          <c:layout>
            <c:manualLayout>
              <c:x val="-1.7604973112367212E-2"/>
              <c:y val="5.7802188480391816E-3"/>
            </c:manualLayout>
          </c:layout>
          <c:showLegendKey val="0"/>
          <c:showVal val="0"/>
          <c:showCatName val="1"/>
          <c:showSerName val="0"/>
          <c:showPercent val="0"/>
          <c:showBubbleSize val="0"/>
          <c:extLst>
            <c:ext xmlns:c15="http://schemas.microsoft.com/office/drawing/2012/chart" uri="{CE6537A1-D6FC-4f65-9D91-7224C49458BB}"/>
          </c:extLst>
        </c:dLbl>
      </c:pivotFmt>
      <c:pivotFmt>
        <c:idx val="8"/>
        <c:dLbl>
          <c:idx val="0"/>
          <c:layout>
            <c:manualLayout>
              <c:x val="-5.3569931213847408E-3"/>
              <c:y val="-1.8853352610828118E-2"/>
            </c:manualLayout>
          </c:layout>
          <c:showLegendKey val="0"/>
          <c:showVal val="0"/>
          <c:showCatName val="1"/>
          <c:showSerName val="0"/>
          <c:showPercent val="0"/>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10"/>
        <c:dLbl>
          <c:idx val="0"/>
          <c:layout>
            <c:manualLayout>
              <c:x val="-1.7604973112367212E-2"/>
              <c:y val="5.7802188480391816E-3"/>
            </c:manualLayout>
          </c:layout>
          <c:showLegendKey val="0"/>
          <c:showVal val="0"/>
          <c:showCatName val="1"/>
          <c:showSerName val="0"/>
          <c:showPercent val="0"/>
          <c:showBubbleSize val="0"/>
          <c:extLst>
            <c:ext xmlns:c15="http://schemas.microsoft.com/office/drawing/2012/chart" uri="{CE6537A1-D6FC-4f65-9D91-7224C49458BB}"/>
          </c:extLst>
        </c:dLbl>
      </c:pivotFmt>
      <c:pivotFmt>
        <c:idx val="11"/>
        <c:dLbl>
          <c:idx val="0"/>
          <c:layout>
            <c:manualLayout>
              <c:x val="-5.3569931213847408E-3"/>
              <c:y val="-1.8853352610828118E-2"/>
            </c:manualLayout>
          </c:layout>
          <c:showLegendKey val="0"/>
          <c:showVal val="0"/>
          <c:showCatName val="1"/>
          <c:showSerName val="0"/>
          <c:showPercent val="0"/>
          <c:showBubbleSize val="0"/>
          <c:extLst>
            <c:ext xmlns:c15="http://schemas.microsoft.com/office/drawing/2012/chart" uri="{CE6537A1-D6FC-4f65-9D91-7224C49458BB}"/>
          </c:extLst>
        </c:dLbl>
      </c:pivotFmt>
      <c:pivotFmt>
        <c:idx val="12"/>
        <c:marker>
          <c:symbol val="none"/>
        </c:marker>
      </c:pivotFmt>
      <c:pivotFmt>
        <c:idx val="13"/>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14"/>
        <c:dLbl>
          <c:idx val="0"/>
          <c:layout>
            <c:manualLayout>
              <c:x val="-1.7604973112367212E-2"/>
              <c:y val="5.7802188480391816E-3"/>
            </c:manualLayout>
          </c:layout>
          <c:showLegendKey val="0"/>
          <c:showVal val="0"/>
          <c:showCatName val="1"/>
          <c:showSerName val="0"/>
          <c:showPercent val="0"/>
          <c:showBubbleSize val="0"/>
          <c:extLst>
            <c:ext xmlns:c15="http://schemas.microsoft.com/office/drawing/2012/chart" uri="{CE6537A1-D6FC-4f65-9D91-7224C49458BB}"/>
          </c:extLst>
        </c:dLbl>
      </c:pivotFmt>
      <c:pivotFmt>
        <c:idx val="15"/>
        <c:dLbl>
          <c:idx val="0"/>
          <c:layout>
            <c:manualLayout>
              <c:x val="-5.3569931213847408E-3"/>
              <c:y val="-1.8853352610828118E-2"/>
            </c:manualLayout>
          </c:layout>
          <c:showLegendKey val="0"/>
          <c:showVal val="0"/>
          <c:showCatName val="1"/>
          <c:showSerName val="0"/>
          <c:showPercent val="0"/>
          <c:showBubbleSize val="0"/>
          <c:extLst>
            <c:ext xmlns:c15="http://schemas.microsoft.com/office/drawing/2012/chart" uri="{CE6537A1-D6FC-4f65-9D91-7224C49458BB}"/>
          </c:extLst>
        </c:dLbl>
      </c:pivotFmt>
      <c:pivotFmt>
        <c:idx val="16"/>
        <c:marker>
          <c:symbol val="none"/>
        </c:marker>
      </c:pivotFmt>
      <c:pivotFmt>
        <c:idx val="17"/>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18"/>
        <c:dLbl>
          <c:idx val="0"/>
          <c:layout>
            <c:manualLayout>
              <c:x val="-1.7604973112367212E-2"/>
              <c:y val="5.7802188480391816E-3"/>
            </c:manualLayout>
          </c:layout>
          <c:showLegendKey val="0"/>
          <c:showVal val="0"/>
          <c:showCatName val="1"/>
          <c:showSerName val="0"/>
          <c:showPercent val="0"/>
          <c:showBubbleSize val="0"/>
          <c:extLst>
            <c:ext xmlns:c15="http://schemas.microsoft.com/office/drawing/2012/chart" uri="{CE6537A1-D6FC-4f65-9D91-7224C49458BB}"/>
          </c:extLst>
        </c:dLbl>
      </c:pivotFmt>
      <c:pivotFmt>
        <c:idx val="19"/>
        <c:dLbl>
          <c:idx val="0"/>
          <c:layout>
            <c:manualLayout>
              <c:x val="-5.3569931213847408E-3"/>
              <c:y val="-1.8853352610828118E-2"/>
            </c:manualLayout>
          </c:layout>
          <c:showLegendKey val="0"/>
          <c:showVal val="0"/>
          <c:showCatName val="1"/>
          <c:showSerName val="0"/>
          <c:showPercent val="0"/>
          <c:showBubbleSize val="0"/>
          <c:extLst>
            <c:ext xmlns:c15="http://schemas.microsoft.com/office/drawing/2012/chart" uri="{CE6537A1-D6FC-4f65-9D91-7224C49458BB}"/>
          </c:extLst>
        </c:dLbl>
      </c:pivotFmt>
      <c:pivotFmt>
        <c:idx val="20"/>
        <c:marker>
          <c:symbol val="none"/>
        </c:marker>
      </c:pivotFmt>
      <c:pivotFmt>
        <c:idx val="21"/>
        <c:marker>
          <c:symbol val="none"/>
        </c:marker>
        <c:dLbl>
          <c:idx val="0"/>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22"/>
        <c:dLbl>
          <c:idx val="0"/>
          <c:layout>
            <c:manualLayout>
              <c:x val="-1.7604973112367212E-2"/>
              <c:y val="5.7802188480391816E-3"/>
            </c:manualLayout>
          </c:layout>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23"/>
        <c:dLbl>
          <c:idx val="0"/>
          <c:layout>
            <c:manualLayout>
              <c:x val="-5.3569931213847408E-3"/>
              <c:y val="-1.8853352610828118E-2"/>
            </c:manualLayout>
          </c:layout>
          <c:spPr/>
          <c:txPr>
            <a:bodyPr/>
            <a:lstStyle/>
            <a:p>
              <a:pPr>
                <a:defRPr/>
              </a:pPr>
              <a:endParaRPr lang="es-AR"/>
            </a:p>
          </c:txPr>
          <c:showLegendKey val="0"/>
          <c:showVal val="0"/>
          <c:showCatName val="1"/>
          <c:showSerName val="0"/>
          <c:showPercent val="0"/>
          <c:showBubbleSize val="0"/>
          <c:extLst>
            <c:ext xmlns:c15="http://schemas.microsoft.com/office/drawing/2012/chart" uri="{CE6537A1-D6FC-4f65-9D91-7224C49458BB}"/>
          </c:extLst>
        </c:dLbl>
      </c:pivotFmt>
      <c:pivotFmt>
        <c:idx val="24"/>
        <c:marker>
          <c:symbol val="none"/>
        </c:marker>
      </c:pivotFmt>
    </c:pivotFmts>
    <c:plotArea>
      <c:layout/>
      <c:pieChart>
        <c:varyColors val="1"/>
        <c:dLbls>
          <c:showLegendKey val="0"/>
          <c:showVal val="0"/>
          <c:showCatName val="0"/>
          <c:showSerName val="0"/>
          <c:showPercent val="0"/>
          <c:showBubbleSize val="0"/>
          <c:showLeaderLines val="0"/>
        </c:dLbls>
        <c:firstSliceAng val="181"/>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u="none"/>
            </a:pPr>
            <a:r>
              <a:rPr lang="es-ES" u="none"/>
              <a:t>Errores en la cosecha</a:t>
            </a:r>
          </a:p>
        </c:rich>
      </c:tx>
      <c:layout>
        <c:manualLayout>
          <c:xMode val="edge"/>
          <c:yMode val="edge"/>
          <c:x val="0.18376470588235294"/>
          <c:y val="6.4814814814814811E-2"/>
        </c:manualLayout>
      </c:layout>
      <c:overlay val="0"/>
    </c:title>
    <c:autoTitleDeleted val="0"/>
    <c:plotArea>
      <c:layout/>
      <c:barChart>
        <c:barDir val="col"/>
        <c:grouping val="clustered"/>
        <c:varyColors val="0"/>
        <c:ser>
          <c:idx val="0"/>
          <c:order val="0"/>
          <c:tx>
            <c:strRef>
              <c:f>estadisticas!$G$80</c:f>
              <c:strCache>
                <c:ptCount val="1"/>
                <c:pt idx="0">
                  <c:v>con error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estadisticas!$E$81:$E$83</c:f>
              <c:numCache>
                <c:formatCode>General</c:formatCode>
                <c:ptCount val="3"/>
              </c:numCache>
            </c:numRef>
          </c:cat>
          <c:val>
            <c:numRef>
              <c:f>estadisticas!$G$81:$G$83</c:f>
              <c:numCache>
                <c:formatCode>General</c:formatCode>
                <c:ptCount val="3"/>
                <c:pt idx="0">
                  <c:v>1</c:v>
                </c:pt>
                <c:pt idx="1">
                  <c:v>6</c:v>
                </c:pt>
                <c:pt idx="2">
                  <c:v>16</c:v>
                </c:pt>
              </c:numCache>
            </c:numRef>
          </c:val>
          <c:extLst>
            <c:ext xmlns:c16="http://schemas.microsoft.com/office/drawing/2014/chart" uri="{C3380CC4-5D6E-409C-BE32-E72D297353CC}">
              <c16:uniqueId val="{00000000-A675-400E-ACAF-BFA1360675C3}"/>
            </c:ext>
          </c:extLst>
        </c:ser>
        <c:ser>
          <c:idx val="1"/>
          <c:order val="1"/>
          <c:tx>
            <c:strRef>
              <c:f>estadisticas!$F$80</c:f>
              <c:strCache>
                <c:ptCount val="1"/>
                <c:pt idx="0">
                  <c:v>total</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estadisticas!$E$81:$E$83</c:f>
              <c:numCache>
                <c:formatCode>General</c:formatCode>
                <c:ptCount val="3"/>
              </c:numCache>
            </c:numRef>
          </c:cat>
          <c:val>
            <c:numRef>
              <c:f>estadisticas!$F$81:$F$83</c:f>
              <c:numCache>
                <c:formatCode>General</c:formatCode>
                <c:ptCount val="3"/>
                <c:pt idx="0">
                  <c:v>5</c:v>
                </c:pt>
                <c:pt idx="1">
                  <c:v>16</c:v>
                </c:pt>
                <c:pt idx="2">
                  <c:v>83</c:v>
                </c:pt>
              </c:numCache>
            </c:numRef>
          </c:val>
          <c:extLst>
            <c:ext xmlns:c16="http://schemas.microsoft.com/office/drawing/2014/chart" uri="{C3380CC4-5D6E-409C-BE32-E72D297353CC}">
              <c16:uniqueId val="{00000001-A675-400E-ACAF-BFA1360675C3}"/>
            </c:ext>
          </c:extLst>
        </c:ser>
        <c:dLbls>
          <c:showLegendKey val="0"/>
          <c:showVal val="1"/>
          <c:showCatName val="0"/>
          <c:showSerName val="0"/>
          <c:showPercent val="0"/>
          <c:showBubbleSize val="0"/>
        </c:dLbls>
        <c:gapWidth val="75"/>
        <c:axId val="166574016"/>
        <c:axId val="166578368"/>
      </c:barChart>
      <c:catAx>
        <c:axId val="166574016"/>
        <c:scaling>
          <c:orientation val="minMax"/>
        </c:scaling>
        <c:delete val="0"/>
        <c:axPos val="b"/>
        <c:numFmt formatCode="General" sourceLinked="0"/>
        <c:majorTickMark val="none"/>
        <c:minorTickMark val="none"/>
        <c:tickLblPos val="nextTo"/>
        <c:crossAx val="166578368"/>
        <c:crosses val="autoZero"/>
        <c:auto val="1"/>
        <c:lblAlgn val="ctr"/>
        <c:lblOffset val="100"/>
        <c:noMultiLvlLbl val="0"/>
      </c:catAx>
      <c:valAx>
        <c:axId val="166578368"/>
        <c:scaling>
          <c:orientation val="minMax"/>
        </c:scaling>
        <c:delete val="1"/>
        <c:axPos val="l"/>
        <c:numFmt formatCode="General" sourceLinked="1"/>
        <c:majorTickMark val="none"/>
        <c:minorTickMark val="none"/>
        <c:tickLblPos val="nextTo"/>
        <c:crossAx val="16657401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de nodos 07-09 (1).xlsx]estadisticas!Tabla dinámica12</c:name>
    <c:fmtId val="0"/>
  </c:pivotSource>
  <c:chart>
    <c:title>
      <c:tx>
        <c:rich>
          <a:bodyPr/>
          <a:lstStyle/>
          <a:p>
            <a:pPr>
              <a:defRPr/>
            </a:pPr>
            <a:r>
              <a:rPr lang="en-US"/>
              <a:t>Metadatos</a:t>
            </a:r>
            <a:r>
              <a:rPr lang="en-US" baseline="0"/>
              <a:t> WMS</a:t>
            </a:r>
            <a:endParaRPr lang="en-US"/>
          </a:p>
        </c:rich>
      </c:tx>
      <c:overlay val="0"/>
    </c:title>
    <c:autoTitleDeleted val="0"/>
    <c:pivotFmts>
      <c:pivotFmt>
        <c:idx val="0"/>
      </c:pivotFmt>
      <c:pivotFmt>
        <c:idx val="1"/>
        <c:marker>
          <c:symbol val="none"/>
        </c:marker>
        <c:dLbl>
          <c:idx val="0"/>
          <c:spPr/>
          <c:txPr>
            <a:bodyPr/>
            <a:lstStyle/>
            <a:p>
              <a:pPr>
                <a:defRPr sz="1400"/>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c:spPr>
      </c:pivotFmt>
      <c:pivotFmt>
        <c:idx val="3"/>
        <c:marker>
          <c:symbol val="none"/>
        </c:marker>
      </c:pivotFmt>
      <c:pivotFmt>
        <c:idx val="4"/>
        <c:marker>
          <c:symbol val="none"/>
        </c:marker>
        <c:dLbl>
          <c:idx val="0"/>
          <c:spPr>
            <a:noFill/>
            <a:ln>
              <a:noFill/>
            </a:ln>
            <a:effectLst/>
          </c:spPr>
          <c:txPr>
            <a:bodyPr wrap="square" lIns="38100" tIns="19050" rIns="38100" bIns="19050" anchor="ctr">
              <a:spAutoFit/>
            </a:bodyPr>
            <a:lstStyle/>
            <a:p>
              <a:pPr>
                <a:defRPr sz="1400"/>
              </a:pPr>
              <a:endParaRPr lang="es-AR"/>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estadisticas!$I$91</c:f>
              <c:strCache>
                <c:ptCount val="1"/>
                <c:pt idx="0">
                  <c:v>Total</c:v>
                </c:pt>
              </c:strCache>
            </c:strRef>
          </c:tx>
          <c:explosion val="6"/>
          <c:dPt>
            <c:idx val="0"/>
            <c:bubble3D val="0"/>
            <c:extLst>
              <c:ext xmlns:c16="http://schemas.microsoft.com/office/drawing/2014/chart" uri="{C3380CC4-5D6E-409C-BE32-E72D297353CC}">
                <c16:uniqueId val="{00000001-EF97-4E63-8026-A38F8FDAD3CF}"/>
              </c:ext>
            </c:extLst>
          </c:dPt>
          <c:dLbls>
            <c:spPr>
              <a:noFill/>
              <a:ln>
                <a:noFill/>
              </a:ln>
              <a:effectLst/>
            </c:spPr>
            <c:txPr>
              <a:bodyPr wrap="square" lIns="38100" tIns="19050" rIns="38100" bIns="19050" anchor="ctr">
                <a:spAutoFit/>
              </a:bodyPr>
              <a:lstStyle/>
              <a:p>
                <a:pPr>
                  <a:defRPr sz="1400"/>
                </a:pPr>
                <a:endParaRPr lang="es-AR"/>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estadisticas!$H$92:$H$96</c:f>
              <c:strCache>
                <c:ptCount val="4"/>
                <c:pt idx="0">
                  <c:v>Título Personalizado</c:v>
                </c:pt>
                <c:pt idx="1">
                  <c:v>GeoServer Web Map Service</c:v>
                </c:pt>
                <c:pt idx="2">
                  <c:v>(vacío)</c:v>
                </c:pt>
                <c:pt idx="3">
                  <c:v>My GeoServer WMS</c:v>
                </c:pt>
              </c:strCache>
            </c:strRef>
          </c:cat>
          <c:val>
            <c:numRef>
              <c:f>estadisticas!$I$92:$I$96</c:f>
              <c:numCache>
                <c:formatCode>General</c:formatCode>
                <c:ptCount val="4"/>
                <c:pt idx="0">
                  <c:v>73</c:v>
                </c:pt>
                <c:pt idx="1">
                  <c:v>14</c:v>
                </c:pt>
                <c:pt idx="2">
                  <c:v>3</c:v>
                </c:pt>
                <c:pt idx="3">
                  <c:v>1</c:v>
                </c:pt>
              </c:numCache>
            </c:numRef>
          </c:val>
          <c:extLst>
            <c:ext xmlns:c16="http://schemas.microsoft.com/office/drawing/2014/chart" uri="{C3380CC4-5D6E-409C-BE32-E72D297353CC}">
              <c16:uniqueId val="{00000002-EF97-4E63-8026-A38F8FDAD3CF}"/>
            </c:ext>
          </c:extLst>
        </c:ser>
        <c:dLbls>
          <c:showLegendKey val="0"/>
          <c:showVal val="1"/>
          <c:showCatName val="0"/>
          <c:showSerName val="0"/>
          <c:showPercent val="0"/>
          <c:showBubbleSize val="0"/>
          <c:showLeaderLines val="1"/>
        </c:dLbls>
        <c:firstSliceAng val="101"/>
      </c:pieChart>
    </c:plotArea>
    <c:legend>
      <c:legendPos val="r"/>
      <c:layout>
        <c:manualLayout>
          <c:xMode val="edge"/>
          <c:yMode val="edge"/>
          <c:x val="0.73540716709193688"/>
          <c:y val="0.31057750865336237"/>
          <c:w val="0.25578018052984391"/>
          <c:h val="0.3092132402151494"/>
        </c:manualLayout>
      </c:layout>
      <c:overlay val="0"/>
      <c:txPr>
        <a:bodyPr/>
        <a:lstStyle/>
        <a:p>
          <a:pPr>
            <a:defRPr sz="1400"/>
          </a:pPr>
          <a:endParaRPr lang="es-AR"/>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Existencia de Servicios</a:t>
            </a:r>
          </a:p>
        </c:rich>
      </c:tx>
      <c:overlay val="0"/>
    </c:title>
    <c:autoTitleDeleted val="0"/>
    <c:plotArea>
      <c:layout/>
      <c:barChart>
        <c:barDir val="col"/>
        <c:grouping val="clustered"/>
        <c:varyColors val="0"/>
        <c:ser>
          <c:idx val="0"/>
          <c:order val="0"/>
          <c:tx>
            <c:strRef>
              <c:f>estadisticas!$V$4</c:f>
              <c:strCache>
                <c:ptCount val="1"/>
                <c:pt idx="0">
                  <c:v>SI</c:v>
                </c:pt>
              </c:strCache>
            </c:strRef>
          </c:tx>
          <c:invertIfNegative val="0"/>
          <c:cat>
            <c:strRef>
              <c:f>estadisticas!$U$5:$U$9</c:f>
              <c:strCache>
                <c:ptCount val="5"/>
                <c:pt idx="0">
                  <c:v>Organismos Locales</c:v>
                </c:pt>
                <c:pt idx="1">
                  <c:v>Organismos Nacionales</c:v>
                </c:pt>
                <c:pt idx="2">
                  <c:v>Organismos no Gubernamentales</c:v>
                </c:pt>
                <c:pt idx="3">
                  <c:v>Organismos Provinciales</c:v>
                </c:pt>
                <c:pt idx="4">
                  <c:v>Universidades</c:v>
                </c:pt>
              </c:strCache>
            </c:strRef>
          </c:cat>
          <c:val>
            <c:numRef>
              <c:f>estadisticas!$V$5:$V$9</c:f>
              <c:numCache>
                <c:formatCode>General</c:formatCode>
                <c:ptCount val="5"/>
                <c:pt idx="0">
                  <c:v>8</c:v>
                </c:pt>
                <c:pt idx="1">
                  <c:v>21</c:v>
                </c:pt>
                <c:pt idx="2">
                  <c:v>2</c:v>
                </c:pt>
                <c:pt idx="3">
                  <c:v>81</c:v>
                </c:pt>
                <c:pt idx="4">
                  <c:v>5</c:v>
                </c:pt>
              </c:numCache>
            </c:numRef>
          </c:val>
          <c:extLst>
            <c:ext xmlns:c16="http://schemas.microsoft.com/office/drawing/2014/chart" uri="{C3380CC4-5D6E-409C-BE32-E72D297353CC}">
              <c16:uniqueId val="{00000000-6AC6-44E1-B5A5-74FBDFE6B38B}"/>
            </c:ext>
          </c:extLst>
        </c:ser>
        <c:ser>
          <c:idx val="1"/>
          <c:order val="1"/>
          <c:tx>
            <c:strRef>
              <c:f>estadisticas!$W$4</c:f>
              <c:strCache>
                <c:ptCount val="1"/>
                <c:pt idx="0">
                  <c:v>NO</c:v>
                </c:pt>
              </c:strCache>
            </c:strRef>
          </c:tx>
          <c:invertIfNegative val="0"/>
          <c:cat>
            <c:strRef>
              <c:f>estadisticas!$U$5:$U$9</c:f>
              <c:strCache>
                <c:ptCount val="5"/>
                <c:pt idx="0">
                  <c:v>Organismos Locales</c:v>
                </c:pt>
                <c:pt idx="1">
                  <c:v>Organismos Nacionales</c:v>
                </c:pt>
                <c:pt idx="2">
                  <c:v>Organismos no Gubernamentales</c:v>
                </c:pt>
                <c:pt idx="3">
                  <c:v>Organismos Provinciales</c:v>
                </c:pt>
                <c:pt idx="4">
                  <c:v>Universidades</c:v>
                </c:pt>
              </c:strCache>
            </c:strRef>
          </c:cat>
          <c:val>
            <c:numRef>
              <c:f>estadisticas!$W$5:$W$9</c:f>
              <c:numCache>
                <c:formatCode>General</c:formatCode>
                <c:ptCount val="5"/>
                <c:pt idx="0">
                  <c:v>7</c:v>
                </c:pt>
                <c:pt idx="1">
                  <c:v>3</c:v>
                </c:pt>
                <c:pt idx="2">
                  <c:v>5</c:v>
                </c:pt>
                <c:pt idx="3">
                  <c:v>5</c:v>
                </c:pt>
                <c:pt idx="4">
                  <c:v>0</c:v>
                </c:pt>
              </c:numCache>
            </c:numRef>
          </c:val>
          <c:extLst>
            <c:ext xmlns:c16="http://schemas.microsoft.com/office/drawing/2014/chart" uri="{C3380CC4-5D6E-409C-BE32-E72D297353CC}">
              <c16:uniqueId val="{00000001-6AC6-44E1-B5A5-74FBDFE6B38B}"/>
            </c:ext>
          </c:extLst>
        </c:ser>
        <c:ser>
          <c:idx val="2"/>
          <c:order val="2"/>
          <c:tx>
            <c:strRef>
              <c:f>estadisticas!$X$4</c:f>
              <c:strCache>
                <c:ptCount val="1"/>
                <c:pt idx="0">
                  <c:v>no WFS</c:v>
                </c:pt>
              </c:strCache>
            </c:strRef>
          </c:tx>
          <c:invertIfNegative val="0"/>
          <c:cat>
            <c:strRef>
              <c:f>estadisticas!$U$5:$U$9</c:f>
              <c:strCache>
                <c:ptCount val="5"/>
                <c:pt idx="0">
                  <c:v>Organismos Locales</c:v>
                </c:pt>
                <c:pt idx="1">
                  <c:v>Organismos Nacionales</c:v>
                </c:pt>
                <c:pt idx="2">
                  <c:v>Organismos no Gubernamentales</c:v>
                </c:pt>
                <c:pt idx="3">
                  <c:v>Organismos Provinciales</c:v>
                </c:pt>
                <c:pt idx="4">
                  <c:v>Universidades</c:v>
                </c:pt>
              </c:strCache>
            </c:strRef>
          </c:cat>
          <c:val>
            <c:numRef>
              <c:f>estadisticas!$X$5:$X$9</c:f>
              <c:numCache>
                <c:formatCode>General</c:formatCode>
                <c:ptCount val="5"/>
                <c:pt idx="0">
                  <c:v>4</c:v>
                </c:pt>
                <c:pt idx="1">
                  <c:v>8</c:v>
                </c:pt>
                <c:pt idx="2">
                  <c:v>1</c:v>
                </c:pt>
                <c:pt idx="3">
                  <c:v>26</c:v>
                </c:pt>
                <c:pt idx="4">
                  <c:v>2</c:v>
                </c:pt>
              </c:numCache>
            </c:numRef>
          </c:val>
          <c:extLst>
            <c:ext xmlns:c16="http://schemas.microsoft.com/office/drawing/2014/chart" uri="{C3380CC4-5D6E-409C-BE32-E72D297353CC}">
              <c16:uniqueId val="{00000002-6AC6-44E1-B5A5-74FBDFE6B38B}"/>
            </c:ext>
          </c:extLst>
        </c:ser>
        <c:dLbls>
          <c:showLegendKey val="0"/>
          <c:showVal val="0"/>
          <c:showCatName val="0"/>
          <c:showSerName val="0"/>
          <c:showPercent val="0"/>
          <c:showBubbleSize val="0"/>
        </c:dLbls>
        <c:gapWidth val="150"/>
        <c:axId val="166577280"/>
        <c:axId val="166576192"/>
      </c:barChart>
      <c:catAx>
        <c:axId val="166577280"/>
        <c:scaling>
          <c:orientation val="minMax"/>
        </c:scaling>
        <c:delete val="0"/>
        <c:axPos val="b"/>
        <c:numFmt formatCode="General" sourceLinked="0"/>
        <c:majorTickMark val="out"/>
        <c:minorTickMark val="none"/>
        <c:tickLblPos val="nextTo"/>
        <c:crossAx val="166576192"/>
        <c:crosses val="autoZero"/>
        <c:auto val="1"/>
        <c:lblAlgn val="ctr"/>
        <c:lblOffset val="100"/>
        <c:noMultiLvlLbl val="0"/>
      </c:catAx>
      <c:valAx>
        <c:axId val="166576192"/>
        <c:scaling>
          <c:orientation val="minMax"/>
        </c:scaling>
        <c:delete val="0"/>
        <c:axPos val="l"/>
        <c:majorGridlines/>
        <c:numFmt formatCode="General" sourceLinked="1"/>
        <c:majorTickMark val="out"/>
        <c:minorTickMark val="none"/>
        <c:tickLblPos val="nextTo"/>
        <c:crossAx val="166577280"/>
        <c:crosses val="autoZero"/>
        <c:crossBetween val="between"/>
      </c:valAx>
      <c:dTable>
        <c:showHorzBorder val="1"/>
        <c:showVertBorder val="1"/>
        <c:showOutline val="1"/>
        <c:showKeys val="0"/>
      </c:dTable>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de nodos 07-09 (1).xlsx]estadisticas!Tabla dinámica4</c:name>
    <c:fmtId val="0"/>
  </c:pivotSource>
  <c:chart>
    <c:title>
      <c:tx>
        <c:rich>
          <a:bodyPr/>
          <a:lstStyle/>
          <a:p>
            <a:pPr>
              <a:defRPr sz="2400" i="0"/>
            </a:pPr>
            <a:r>
              <a:rPr lang="es-ES" sz="2400" i="0"/>
              <a:t>Map Servers</a:t>
            </a:r>
          </a:p>
        </c:rich>
      </c:tx>
      <c:layout>
        <c:manualLayout>
          <c:xMode val="edge"/>
          <c:yMode val="edge"/>
          <c:x val="0.11337957541392513"/>
          <c:y val="4.3744581796782575E-2"/>
        </c:manualLayout>
      </c:layout>
      <c:overlay val="1"/>
    </c:title>
    <c:autoTitleDeleted val="0"/>
    <c:pivotFmts>
      <c:pivotFmt>
        <c:idx val="0"/>
        <c:marker>
          <c:symbol val="none"/>
        </c:marker>
        <c:dLbl>
          <c:idx val="0"/>
          <c:spPr/>
          <c:txPr>
            <a:bodyPr/>
            <a:lstStyle/>
            <a:p>
              <a:pPr>
                <a:defRPr sz="1600"/>
              </a:pPr>
              <a:endParaRPr lang="es-A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vertOverflow="clip" horzOverflow="clip"/>
            <a:lstStyle/>
            <a:p>
              <a:pPr>
                <a:defRPr sz="1600"/>
              </a:pPr>
              <a:endParaRPr lang="es-AR"/>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marker>
          <c:symbol val="none"/>
        </c:marker>
        <c:dLbl>
          <c:idx val="0"/>
          <c:spPr/>
          <c:txPr>
            <a:bodyPr vertOverflow="clip" horzOverflow="clip"/>
            <a:lstStyle/>
            <a:p>
              <a:pPr>
                <a:defRPr sz="1600"/>
              </a:pPr>
              <a:endParaRPr lang="es-AR"/>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dLbl>
          <c:idx val="0"/>
          <c:tx>
            <c:rich>
              <a:bodyPr vertOverflow="clip" horzOverflow="clip"/>
              <a:lstStyle/>
              <a:p>
                <a:pPr>
                  <a:defRPr sz="1600"/>
                </a:pPr>
                <a:fld id="{7CFF2DD0-2E73-4F18-A65F-CEC1EE94464F}" type="CATEGORYNAME">
                  <a:rPr lang="en-US" b="1"/>
                  <a:pPr>
                    <a:defRPr sz="1600"/>
                  </a:pPr>
                  <a:t>[NOMBRE DE CATEGORÍA]</a:t>
                </a:fld>
                <a:endParaRPr lang="en-US" b="1" baseline="0"/>
              </a:p>
              <a:p>
                <a:pPr>
                  <a:defRPr sz="1600"/>
                </a:pPr>
                <a:fld id="{56F0635A-8E99-4C0C-BB93-0FBB4E7947C6}" type="VALUE">
                  <a:rPr lang="en-US"/>
                  <a:pPr>
                    <a:defRPr sz="1600"/>
                  </a:pPr>
                  <a:t>[VALOR]</a:t>
                </a:fld>
                <a:endParaRPr lang="es-AR"/>
              </a:p>
            </c:rich>
          </c:tx>
          <c:spPr/>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4"/>
        <c:dLbl>
          <c:idx val="0"/>
          <c:tx>
            <c:rich>
              <a:bodyPr vertOverflow="clip" horzOverflow="clip"/>
              <a:lstStyle/>
              <a:p>
                <a:pPr>
                  <a:defRPr sz="1600"/>
                </a:pPr>
                <a:fld id="{3394DC0C-D4C1-4136-884C-059C3BCF108C}" type="CATEGORYNAME">
                  <a:rPr lang="en-US" b="1"/>
                  <a:pPr>
                    <a:defRPr sz="1600"/>
                  </a:pPr>
                  <a:t>[NOMBRE DE CATEGORÍA]</a:t>
                </a:fld>
                <a:endParaRPr lang="en-US" b="1" baseline="0"/>
              </a:p>
              <a:p>
                <a:pPr>
                  <a:defRPr sz="1600"/>
                </a:pPr>
                <a:fld id="{246D41F9-6BFE-48E8-82B2-1690CF9CF4E6}" type="VALUE">
                  <a:rPr lang="en-US"/>
                  <a:pPr>
                    <a:defRPr sz="1600"/>
                  </a:pPr>
                  <a:t>[VALOR]</a:t>
                </a:fld>
                <a:endParaRPr lang="es-AR"/>
              </a:p>
            </c:rich>
          </c:tx>
          <c:spPr/>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5"/>
        <c:dLbl>
          <c:idx val="0"/>
          <c:tx>
            <c:rich>
              <a:bodyPr vertOverflow="clip" horzOverflow="clip"/>
              <a:lstStyle/>
              <a:p>
                <a:pPr>
                  <a:defRPr sz="1600"/>
                </a:pPr>
                <a:fld id="{ACDEF340-D912-4BD9-A1AB-32B361005ABE}" type="CATEGORYNAME">
                  <a:rPr lang="en-US" b="1"/>
                  <a:pPr>
                    <a:defRPr sz="1600"/>
                  </a:pPr>
                  <a:t>[NOMBRE DE CATEGORÍA]</a:t>
                </a:fld>
                <a:endParaRPr lang="en-US" b="1" baseline="0"/>
              </a:p>
              <a:p>
                <a:pPr>
                  <a:defRPr sz="1600"/>
                </a:pPr>
                <a:fld id="{7C15C49C-79AA-4E17-900C-92CC99D47E9B}" type="VALUE">
                  <a:rPr lang="en-US"/>
                  <a:pPr>
                    <a:defRPr sz="1600"/>
                  </a:pPr>
                  <a:t>[VALOR]</a:t>
                </a:fld>
                <a:endParaRPr lang="es-AR"/>
              </a:p>
            </c:rich>
          </c:tx>
          <c:spPr/>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6"/>
        <c:dLbl>
          <c:idx val="0"/>
          <c:tx>
            <c:rich>
              <a:bodyPr vertOverflow="clip" horzOverflow="clip"/>
              <a:lstStyle/>
              <a:p>
                <a:pPr>
                  <a:defRPr sz="1600"/>
                </a:pPr>
                <a:fld id="{5DEE57CF-8AED-484B-9DD1-C317EA1DAB0F}" type="CATEGORYNAME">
                  <a:rPr lang="en-US" b="1"/>
                  <a:pPr>
                    <a:defRPr sz="1600"/>
                  </a:pPr>
                  <a:t>[NOMBRE DE CATEGORÍA]</a:t>
                </a:fld>
                <a:endParaRPr lang="en-US" b="1" baseline="0"/>
              </a:p>
              <a:p>
                <a:pPr>
                  <a:defRPr sz="1600"/>
                </a:pPr>
                <a:fld id="{563CD03A-03E5-46F4-B432-3F652DFFF990}" type="VALUE">
                  <a:rPr lang="en-US"/>
                  <a:pPr>
                    <a:defRPr sz="1600"/>
                  </a:pPr>
                  <a:t>[VALOR]</a:t>
                </a:fld>
                <a:endParaRPr lang="es-AR"/>
              </a:p>
            </c:rich>
          </c:tx>
          <c:spPr/>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s>
    <c:plotArea>
      <c:layout/>
      <c:pieChart>
        <c:varyColors val="1"/>
        <c:ser>
          <c:idx val="0"/>
          <c:order val="0"/>
          <c:tx>
            <c:strRef>
              <c:f>estadisticas!$W$50</c:f>
              <c:strCache>
                <c:ptCount val="1"/>
                <c:pt idx="0">
                  <c:v>Total</c:v>
                </c:pt>
              </c:strCache>
            </c:strRef>
          </c:tx>
          <c:dPt>
            <c:idx val="1"/>
            <c:bubble3D val="0"/>
            <c:explosion val="1"/>
            <c:extLst>
              <c:ext xmlns:c16="http://schemas.microsoft.com/office/drawing/2014/chart" uri="{C3380CC4-5D6E-409C-BE32-E72D297353CC}">
                <c16:uniqueId val="{00000001-BA3C-49BF-80A8-6541F2F67C20}"/>
              </c:ext>
            </c:extLst>
          </c:dPt>
          <c:dLbls>
            <c:dLbl>
              <c:idx val="0"/>
              <c:tx>
                <c:rich>
                  <a:bodyPr/>
                  <a:lstStyle/>
                  <a:p>
                    <a:fld id="{ACDEF340-D912-4BD9-A1AB-32B361005ABE}" type="CATEGORYNAME">
                      <a:rPr lang="en-US" b="1"/>
                      <a:pPr/>
                      <a:t>[NOMBRE DE CATEGORÍA]</a:t>
                    </a:fld>
                    <a:endParaRPr lang="en-US" b="1" baseline="0"/>
                  </a:p>
                  <a:p>
                    <a:fld id="{7C15C49C-79AA-4E17-900C-92CC99D47E9B}" type="VALUE">
                      <a:rPr lang="en-US"/>
                      <a:pPr/>
                      <a:t>[VALOR]</a:t>
                    </a:fld>
                    <a:endParaRPr lang="es-AR"/>
                  </a:p>
                </c:rich>
              </c:tx>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32E2-4360-8EFF-1A75BB725DB3}"/>
                </c:ext>
              </c:extLst>
            </c:dLbl>
            <c:dLbl>
              <c:idx val="1"/>
              <c:tx>
                <c:rich>
                  <a:bodyPr/>
                  <a:lstStyle/>
                  <a:p>
                    <a:fld id="{5DEE57CF-8AED-484B-9DD1-C317EA1DAB0F}" type="CATEGORYNAME">
                      <a:rPr lang="en-US" b="1"/>
                      <a:pPr/>
                      <a:t>[NOMBRE DE CATEGORÍA]</a:t>
                    </a:fld>
                    <a:endParaRPr lang="en-US" b="1" baseline="0"/>
                  </a:p>
                  <a:p>
                    <a:fld id="{563CD03A-03E5-46F4-B432-3F652DFFF990}" type="VALUE">
                      <a:rPr lang="en-US"/>
                      <a:pPr/>
                      <a:t>[VALOR]</a:t>
                    </a:fld>
                    <a:endParaRPr lang="es-AR"/>
                  </a:p>
                </c:rich>
              </c:tx>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BA3C-49BF-80A8-6541F2F67C20}"/>
                </c:ext>
              </c:extLst>
            </c:dLbl>
            <c:dLbl>
              <c:idx val="2"/>
              <c:tx>
                <c:rich>
                  <a:bodyPr/>
                  <a:lstStyle/>
                  <a:p>
                    <a:fld id="{7CFF2DD0-2E73-4F18-A65F-CEC1EE94464F}" type="CATEGORYNAME">
                      <a:rPr lang="en-US" b="1"/>
                      <a:pPr/>
                      <a:t>[NOMBRE DE CATEGORÍA]</a:t>
                    </a:fld>
                    <a:endParaRPr lang="en-US" b="1" baseline="0"/>
                  </a:p>
                  <a:p>
                    <a:fld id="{56F0635A-8E99-4C0C-BB93-0FBB4E7947C6}" type="VALUE">
                      <a:rPr lang="en-US"/>
                      <a:pPr/>
                      <a:t>[VALOR]</a:t>
                    </a:fld>
                    <a:endParaRPr lang="es-AR"/>
                  </a:p>
                </c:rich>
              </c:tx>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32E2-4360-8EFF-1A75BB725DB3}"/>
                </c:ext>
              </c:extLst>
            </c:dLbl>
            <c:dLbl>
              <c:idx val="3"/>
              <c:tx>
                <c:rich>
                  <a:bodyPr/>
                  <a:lstStyle/>
                  <a:p>
                    <a:fld id="{3394DC0C-D4C1-4136-884C-059C3BCF108C}" type="CATEGORYNAME">
                      <a:rPr lang="en-US" b="1"/>
                      <a:pPr/>
                      <a:t>[NOMBRE DE CATEGORÍA]</a:t>
                    </a:fld>
                    <a:endParaRPr lang="en-US" b="1" baseline="0"/>
                  </a:p>
                  <a:p>
                    <a:fld id="{246D41F9-6BFE-48E8-82B2-1690CF9CF4E6}" type="VALUE">
                      <a:rPr lang="en-US"/>
                      <a:pPr/>
                      <a:t>[VALOR]</a:t>
                    </a:fld>
                    <a:endParaRPr lang="es-AR"/>
                  </a:p>
                </c:rich>
              </c:tx>
              <c:dLblPos val="bestFit"/>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2-32E2-4360-8EFF-1A75BB725DB3}"/>
                </c:ext>
              </c:extLst>
            </c:dLbl>
            <c:spPr/>
            <c:txPr>
              <a:bodyPr vertOverflow="clip" horzOverflow="clip"/>
              <a:lstStyle/>
              <a:p>
                <a:pPr>
                  <a:defRPr sz="1600"/>
                </a:pPr>
                <a:endParaRPr lang="es-AR"/>
              </a:p>
            </c:txPr>
            <c:dLblPos val="bestFit"/>
            <c:showLegendKey val="0"/>
            <c:showVal val="1"/>
            <c:showCatName val="1"/>
            <c:showSerName val="0"/>
            <c:showPercent val="0"/>
            <c:showBubbleSize val="0"/>
            <c:separator>
</c:separator>
            <c:showLeaderLines val="1"/>
            <c:extLst>
              <c:ext xmlns:c15="http://schemas.microsoft.com/office/drawing/2012/chart" uri="{CE6537A1-D6FC-4f65-9D91-7224C49458BB}"/>
            </c:extLst>
          </c:dLbls>
          <c:cat>
            <c:strRef>
              <c:f>estadisticas!$V$51:$V$55</c:f>
              <c:strCache>
                <c:ptCount val="4"/>
                <c:pt idx="0">
                  <c:v>ArcGis Server</c:v>
                </c:pt>
                <c:pt idx="1">
                  <c:v>Geoserver</c:v>
                </c:pt>
                <c:pt idx="2">
                  <c:v>Mapserver</c:v>
                </c:pt>
                <c:pt idx="3">
                  <c:v>PHP</c:v>
                </c:pt>
              </c:strCache>
            </c:strRef>
          </c:cat>
          <c:val>
            <c:numRef>
              <c:f>estadisticas!$W$51:$W$55</c:f>
              <c:numCache>
                <c:formatCode>General</c:formatCode>
                <c:ptCount val="4"/>
                <c:pt idx="0">
                  <c:v>7</c:v>
                </c:pt>
                <c:pt idx="1">
                  <c:v>85</c:v>
                </c:pt>
                <c:pt idx="2">
                  <c:v>20</c:v>
                </c:pt>
                <c:pt idx="3">
                  <c:v>2</c:v>
                </c:pt>
              </c:numCache>
            </c:numRef>
          </c:val>
          <c:extLst>
            <c:ext xmlns:c16="http://schemas.microsoft.com/office/drawing/2014/chart" uri="{C3380CC4-5D6E-409C-BE32-E72D297353CC}">
              <c16:uniqueId val="{00000000-BA3C-49BF-80A8-6541F2F67C20}"/>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30"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absoluteAnchor>
    <xdr:pos x="0" y="0"/>
    <xdr:ext cx="9283212" cy="6044712"/>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10</xdr:col>
      <xdr:colOff>57829</xdr:colOff>
      <xdr:row>52</xdr:row>
      <xdr:rowOff>68037</xdr:rowOff>
    </xdr:from>
    <xdr:to>
      <xdr:col>22</xdr:col>
      <xdr:colOff>530678</xdr:colOff>
      <xdr:row>115</xdr:row>
      <xdr:rowOff>13607</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47</xdr:row>
      <xdr:rowOff>0</xdr:rowOff>
    </xdr:from>
    <xdr:to>
      <xdr:col>7</xdr:col>
      <xdr:colOff>689882</xdr:colOff>
      <xdr:row>99</xdr:row>
      <xdr:rowOff>142875</xdr:rowOff>
    </xdr:to>
    <xdr:pic>
      <xdr:nvPicPr>
        <xdr:cNvPr id="5" name="Imagen 4" descr="https://lh5.googleusercontent.com/voWwF_8yhgPN2b-NbRu90RTn4CMsJF4zkt0kAjRKxAypT7SEOz6xTg-8QHVRm3lUqKsggbyaYuu6h5W9nBk3MnVEz5p85gujCzlR58HhBRdEaiiDliwDSRR6GEzTZUTAeW52buwrb1c"/>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0" y="7610475"/>
          <a:ext cx="7372350" cy="856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2408464</xdr:colOff>
      <xdr:row>8</xdr:row>
      <xdr:rowOff>54428</xdr:rowOff>
    </xdr:from>
    <xdr:to>
      <xdr:col>20</xdr:col>
      <xdr:colOff>1333500</xdr:colOff>
      <xdr:row>62</xdr:row>
      <xdr:rowOff>0</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209550</xdr:colOff>
      <xdr:row>46</xdr:row>
      <xdr:rowOff>123825</xdr:rowOff>
    </xdr:to>
    <xdr:sp macro="" textlink="">
      <xdr:nvSpPr>
        <xdr:cNvPr id="2" name="AutoShape 2"/>
        <xdr:cNvSpPr>
          <a:spLocks noChangeArrowheads="1"/>
        </xdr:cNvSpPr>
      </xdr:nvSpPr>
      <xdr:spPr bwMode="auto">
        <a:xfrm>
          <a:off x="0" y="0"/>
          <a:ext cx="65055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3"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4"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5"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6" name="AutoShape 2"/>
        <xdr:cNvSpPr>
          <a:spLocks noChangeArrowheads="1"/>
        </xdr:cNvSpPr>
      </xdr:nvSpPr>
      <xdr:spPr bwMode="auto">
        <a:xfrm>
          <a:off x="0" y="0"/>
          <a:ext cx="65055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7"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8"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9"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0"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1"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2"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3"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4"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5"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6"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7"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8"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19"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0"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1"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2"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3"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4"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5"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6"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7"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8"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29"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30"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31"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32"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46</xdr:row>
      <xdr:rowOff>123825</xdr:rowOff>
    </xdr:to>
    <xdr:sp macro="" textlink="">
      <xdr:nvSpPr>
        <xdr:cNvPr id="33" name="AutoShape 2"/>
        <xdr:cNvSpPr>
          <a:spLocks noChangeArrowheads="1"/>
        </xdr:cNvSpPr>
      </xdr:nvSpPr>
      <xdr:spPr bwMode="auto">
        <a:xfrm>
          <a:off x="0" y="0"/>
          <a:ext cx="6505575"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209550</xdr:colOff>
      <xdr:row>47</xdr:row>
      <xdr:rowOff>123825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5" name="AutoShape 2"/>
        <xdr:cNvSpPr>
          <a:spLocks noChangeArrowheads="1"/>
        </xdr:cNvSpPr>
      </xdr:nvSpPr>
      <xdr:spPr bwMode="auto">
        <a:xfrm>
          <a:off x="0" y="0"/>
          <a:ext cx="9525000" cy="400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6" name="AutoShape 2"/>
        <xdr:cNvSpPr>
          <a:spLocks noChangeArrowheads="1"/>
        </xdr:cNvSpPr>
      </xdr:nvSpPr>
      <xdr:spPr bwMode="auto">
        <a:xfrm>
          <a:off x="0" y="0"/>
          <a:ext cx="9525000" cy="400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7" name="AutoShape 2"/>
        <xdr:cNvSpPr>
          <a:spLocks noChangeArrowheads="1"/>
        </xdr:cNvSpPr>
      </xdr:nvSpPr>
      <xdr:spPr bwMode="auto">
        <a:xfrm>
          <a:off x="0" y="0"/>
          <a:ext cx="9525000" cy="400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4" name="AutoShape 2"/>
        <xdr:cNvSpPr>
          <a:spLocks noChangeArrowheads="1"/>
        </xdr:cNvSpPr>
      </xdr:nvSpPr>
      <xdr:spPr bwMode="auto">
        <a:xfrm>
          <a:off x="0" y="0"/>
          <a:ext cx="9525000" cy="2000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19"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7" name="AutoShape 2"/>
        <xdr:cNvSpPr>
          <a:spLocks noChangeArrowheads="1"/>
        </xdr:cNvSpPr>
      </xdr:nvSpPr>
      <xdr:spPr bwMode="auto">
        <a:xfrm>
          <a:off x="0" y="0"/>
          <a:ext cx="9525000" cy="2000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8" name="AutoShape 2"/>
        <xdr:cNvSpPr>
          <a:spLocks noChangeArrowheads="1"/>
        </xdr:cNvSpPr>
      </xdr:nvSpPr>
      <xdr:spPr bwMode="auto">
        <a:xfrm>
          <a:off x="0" y="0"/>
          <a:ext cx="9525000" cy="1123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9"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30" name="AutoShape 2"/>
        <xdr:cNvSpPr>
          <a:spLocks noChangeArrowheads="1"/>
        </xdr:cNvSpPr>
      </xdr:nvSpPr>
      <xdr:spPr bwMode="auto">
        <a:xfrm>
          <a:off x="0" y="0"/>
          <a:ext cx="9525000" cy="2000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31" name="AutoShape 2"/>
        <xdr:cNvSpPr>
          <a:spLocks noChangeArrowheads="1"/>
        </xdr:cNvSpPr>
      </xdr:nvSpPr>
      <xdr:spPr bwMode="auto">
        <a:xfrm>
          <a:off x="0" y="0"/>
          <a:ext cx="7239000" cy="2000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048" name="AutoShape 2"/>
        <xdr:cNvSpPr>
          <a:spLocks noChangeArrowheads="1"/>
        </xdr:cNvSpPr>
      </xdr:nvSpPr>
      <xdr:spPr bwMode="auto">
        <a:xfrm>
          <a:off x="0" y="0"/>
          <a:ext cx="7239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049" name="AutoShape 2"/>
        <xdr:cNvSpPr>
          <a:spLocks noChangeArrowheads="1"/>
        </xdr:cNvSpPr>
      </xdr:nvSpPr>
      <xdr:spPr bwMode="auto">
        <a:xfrm>
          <a:off x="0" y="0"/>
          <a:ext cx="7239000" cy="21240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051" name="AutoShape 2"/>
        <xdr:cNvSpPr>
          <a:spLocks noChangeArrowheads="1"/>
        </xdr:cNvSpPr>
      </xdr:nvSpPr>
      <xdr:spPr bwMode="auto">
        <a:xfrm>
          <a:off x="0" y="0"/>
          <a:ext cx="7239000" cy="21240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052" name="AutoShape 2"/>
        <xdr:cNvSpPr>
          <a:spLocks noChangeArrowheads="1"/>
        </xdr:cNvSpPr>
      </xdr:nvSpPr>
      <xdr:spPr bwMode="auto">
        <a:xfrm>
          <a:off x="0" y="0"/>
          <a:ext cx="7239000" cy="21240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209550</xdr:colOff>
      <xdr:row>47</xdr:row>
      <xdr:rowOff>123825</xdr:rowOff>
    </xdr:to>
    <xdr:sp macro="" textlink="">
      <xdr:nvSpPr>
        <xdr:cNvPr id="2053" name="AutoShape 2"/>
        <xdr:cNvSpPr>
          <a:spLocks noChangeArrowheads="1"/>
        </xdr:cNvSpPr>
      </xdr:nvSpPr>
      <xdr:spPr bwMode="auto">
        <a:xfrm>
          <a:off x="0" y="0"/>
          <a:ext cx="7562850" cy="20002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190500</xdr:colOff>
      <xdr:row>58</xdr:row>
      <xdr:rowOff>133350</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4"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6"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8"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9"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0"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2"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4"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6"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8"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0"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2"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4"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6"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8"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2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30"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3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024"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02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026"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02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190500</xdr:colOff>
      <xdr:row>58</xdr:row>
      <xdr:rowOff>133350</xdr:rowOff>
    </xdr:to>
    <xdr:sp macro="" textlink="">
      <xdr:nvSpPr>
        <xdr:cNvPr id="1028"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57151</xdr:colOff>
      <xdr:row>18</xdr:row>
      <xdr:rowOff>38100</xdr:rowOff>
    </xdr:from>
    <xdr:to>
      <xdr:col>8</xdr:col>
      <xdr:colOff>504825</xdr:colOff>
      <xdr:row>51</xdr:row>
      <xdr:rowOff>161924</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761999</xdr:colOff>
      <xdr:row>56</xdr:row>
      <xdr:rowOff>128587</xdr:rowOff>
    </xdr:from>
    <xdr:to>
      <xdr:col>15</xdr:col>
      <xdr:colOff>609600</xdr:colOff>
      <xdr:row>87</xdr:row>
      <xdr:rowOff>38100</xdr:rowOff>
    </xdr:to>
    <xdr:graphicFrame macro="">
      <xdr:nvGraphicFramePr>
        <xdr:cNvPr id="7" name="6 Gráfico" title="Geoservicios WMS/WF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590550</xdr:colOff>
      <xdr:row>18</xdr:row>
      <xdr:rowOff>52386</xdr:rowOff>
    </xdr:from>
    <xdr:to>
      <xdr:col>12</xdr:col>
      <xdr:colOff>1466850</xdr:colOff>
      <xdr:row>43</xdr:row>
      <xdr:rowOff>152400</xdr:rowOff>
    </xdr:to>
    <xdr:graphicFrame macro="">
      <xdr:nvGraphicFramePr>
        <xdr:cNvPr id="8" name="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47625</xdr:colOff>
      <xdr:row>19</xdr:row>
      <xdr:rowOff>152399</xdr:rowOff>
    </xdr:from>
    <xdr:to>
      <xdr:col>16</xdr:col>
      <xdr:colOff>1647825</xdr:colOff>
      <xdr:row>46</xdr:row>
      <xdr:rowOff>152400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38099</xdr:colOff>
      <xdr:row>20</xdr:row>
      <xdr:rowOff>71436</xdr:rowOff>
    </xdr:from>
    <xdr:to>
      <xdr:col>19</xdr:col>
      <xdr:colOff>2209800</xdr:colOff>
      <xdr:row>46</xdr:row>
      <xdr:rowOff>152400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819149</xdr:colOff>
      <xdr:row>56</xdr:row>
      <xdr:rowOff>52387</xdr:rowOff>
    </xdr:from>
    <xdr:to>
      <xdr:col>18</xdr:col>
      <xdr:colOff>1028699</xdr:colOff>
      <xdr:row>84</xdr:row>
      <xdr:rowOff>66675</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217714</xdr:colOff>
      <xdr:row>95</xdr:row>
      <xdr:rowOff>157161</xdr:rowOff>
    </xdr:from>
    <xdr:to>
      <xdr:col>15</xdr:col>
      <xdr:colOff>149679</xdr:colOff>
      <xdr:row>127</xdr:row>
      <xdr:rowOff>68035</xdr:rowOff>
    </xdr:to>
    <xdr:graphicFrame macro="">
      <xdr:nvGraphicFramePr>
        <xdr:cNvPr id="13" name="1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142875</xdr:colOff>
      <xdr:row>12</xdr:row>
      <xdr:rowOff>33337</xdr:rowOff>
    </xdr:from>
    <xdr:to>
      <xdr:col>26</xdr:col>
      <xdr:colOff>838200</xdr:colOff>
      <xdr:row>37</xdr:row>
      <xdr:rowOff>95250</xdr:rowOff>
    </xdr:to>
    <xdr:graphicFrame macro="">
      <xdr:nvGraphicFramePr>
        <xdr:cNvPr id="14" name="1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1610591</xdr:colOff>
      <xdr:row>39</xdr:row>
      <xdr:rowOff>122464</xdr:rowOff>
    </xdr:from>
    <xdr:to>
      <xdr:col>27</xdr:col>
      <xdr:colOff>299357</xdr:colOff>
      <xdr:row>82</xdr:row>
      <xdr:rowOff>0</xdr:rowOff>
    </xdr:to>
    <xdr:graphicFrame macro="">
      <xdr:nvGraphicFramePr>
        <xdr:cNvPr id="6"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Malena Libman" refreshedDate="42893.366938657404" createdVersion="4" refreshedVersion="4" minRefreshableVersion="3" recordCount="474">
  <cacheSource type="worksheet">
    <worksheetSource ref="A151:AH151" sheet="2017"/>
  </cacheSource>
  <cacheFields count="32">
    <cacheField name="Ministerio " numFmtId="0">
      <sharedItems containsBlank="1"/>
    </cacheField>
    <cacheField name="Organismo / Dependencia" numFmtId="0">
      <sharedItems containsBlank="1"/>
    </cacheField>
    <cacheField name="Jurisdicción" numFmtId="0">
      <sharedItems containsBlank="1" count="6">
        <s v="Nacional"/>
        <s v="Local"/>
        <s v="Provincial"/>
        <s v="Universidad"/>
        <s v="Privado"/>
        <m/>
      </sharedItems>
    </cacheField>
    <cacheField name="Provincia" numFmtId="0">
      <sharedItems containsBlank="1" count="24">
        <s v="Argentina"/>
        <s v="Buenos Aires"/>
        <s v="Catamarca"/>
        <s v="Chaco"/>
        <s v="Chubut"/>
        <s v="Ciudad de Buenos Aires "/>
        <s v="Córdoba"/>
        <s v="Corrientes"/>
        <s v="Entre Ríos"/>
        <s v="Formosa"/>
        <s v="Jujuy"/>
        <s v="La Pampa"/>
        <s v="Mendoza"/>
        <s v="Misiones"/>
        <s v="Neuquén"/>
        <s v="Privado"/>
        <s v="Río Negro"/>
        <s v="Salta"/>
        <s v="San Juan"/>
        <s v="San Luis"/>
        <s v="Santa Fe"/>
        <s v="Santiago del Estero"/>
        <s v="Tucumán"/>
        <m/>
      </sharedItems>
    </cacheField>
    <cacheField name="id_sources" numFmtId="0">
      <sharedItems containsBlank="1"/>
    </cacheField>
    <cacheField name="Nombre" numFmtId="0">
      <sharedItems containsBlank="1"/>
    </cacheField>
    <cacheField name="web institucional" numFmtId="0">
      <sharedItems containsBlank="1"/>
    </cacheField>
    <cacheField name="actualizado" numFmtId="0">
      <sharedItems containsNonDate="0" containsDate="1" containsString="0" containsBlank="1" minDate="2016-06-06T00:00:00" maxDate="2017-06-08T00:00:00"/>
    </cacheField>
    <cacheField name="CONTACTO" numFmtId="0">
      <sharedItems containsBlank="1"/>
    </cacheField>
    <cacheField name="MAIL" numFmtId="0">
      <sharedItems containsBlank="1"/>
    </cacheField>
    <cacheField name="OBSERVACIONES" numFmtId="0">
      <sharedItems containsBlank="1" longText="1"/>
    </cacheField>
    <cacheField name="Paginas de Datos Abiertos" numFmtId="0">
      <sharedItems containsBlank="1" count="5">
        <s v="Organismos Nacionales"/>
        <s v="NO"/>
        <s v="Organismos Locales"/>
        <m/>
        <s v="Organismos Provinciales" u="1"/>
      </sharedItems>
    </cacheField>
    <cacheField name="url" numFmtId="0">
      <sharedItems containsBlank="1"/>
    </cacheField>
    <cacheField name="Normativa IDE" numFmtId="0">
      <sharedItems containsBlank="1"/>
    </cacheField>
    <cacheField name="Pag. Visualizadores" numFmtId="0">
      <sharedItems containsBlank="1" count="16">
        <s v="IDE de empresas públicas"/>
        <s v="IDE de jurisdicción nacional"/>
        <s v="NO"/>
        <s v="Visualizadores de mapas de jurisdicción nacional"/>
        <s v="Visualizadores de Instituciones Públicas"/>
        <s v="Visualizadores de mapas de jurisdicción Municipal"/>
        <s v="IDE de jurisdicción municipal"/>
        <s v="Visualizadores de mapas de jurisdicción provincial"/>
        <s v="IDE de jurisdicción provincial"/>
        <s v="Universidades"/>
        <s v="Visualizadores de mapas de jurisdicción Local"/>
        <s v="Visualizadores de mapas en ONG"/>
        <s v="Visualizadores de mapas en Empresas privadas"/>
        <s v="Visualizadores de mapas de iniciativas colaborativas"/>
        <s v="Visualizadores de mapas en Empresas Públicas"/>
        <m/>
      </sharedItems>
    </cacheField>
    <cacheField name="visualizador" numFmtId="0">
      <sharedItems containsBlank="1"/>
    </cacheField>
    <cacheField name="Paginas de Geoservicios" numFmtId="0">
      <sharedItems containsBlank="1" count="7">
        <s v="NO"/>
        <s v="Organismos Nacionales"/>
        <s v="Organismos Locales"/>
        <s v="Organismos Provinciales"/>
        <s v="Universidades"/>
        <s v="Organismos no Gubernamentales"/>
        <m/>
      </sharedItems>
    </cacheField>
    <cacheField name="wms" numFmtId="0">
      <sharedItems containsBlank="1"/>
    </cacheField>
    <cacheField name="wfs" numFmtId="0">
      <sharedItems containsBlank="1" count="78">
        <s v="NO"/>
        <s v="http://dengue.caearte.conae.gov.ar/geoserver/wfs"/>
        <s v="http://geo2.ambiente.gob.ar/geoserver/wfs?"/>
        <s v="http://geointa.inta.gov.ar/geoserver/wfs"/>
        <s v="http://geoservicios.indec.gov.ar/geoserver/ows?"/>
        <s v="http://ide.agroindustria.gob.ar/geoserver/agroindustria/ows?service=wfs&amp;version=1.1.0&amp;request=GetCapabilities"/>
        <s v="http://mapa.educacion.gob.ar/geoserver/ogc/wfs?"/>
        <s v="http://mapa.sedronar.gov.ar/geoserver/wfs?"/>
        <s v="http://idemindef.ign.gob.ar/geoserver/wfs?"/>
        <s v="http://sig.planificacion.gob.ar/layers/public_wxs/"/>
        <s v="http://wms.ign.gob.ar/geoserver/idera/bahra/wfs?"/>
        <s v="http://wms.ign.gob.ar/geoserver/wms?"/>
        <s v="http://www.glaciaresargentinos.gob.ar:8080/geoserver/ows?"/>
        <s v="https://geonode.senasa.gov.ar/geoserver/wfs?"/>
        <s v="http://mapas.moreno.gob.ar/cgi-bin/mapserv?map=ide_wfs"/>
        <s v="http://geobasig.com.ar/geoserver29/Geodesia/wfs?"/>
        <s v="http://mapaescolar.dyndns.org/geoserver/mapa/wfs?"/>
        <s v="http://www.urbasig.minfra.gba.gob.ar/geoserver/urbasig/wfs?"/>
        <s v="http://ideconurbano.ungs.edu.ar/geoserver/wfs?"/>
        <s v="http://190.228.16.100:8080/geoserver/catamarca_editable/wfs"/>
        <s v="http://200.43.169.149/geoserver/wfs?"/>
        <s v="http://idechaco.gob.ar/geoserver/IDEChaco/wfs?"/>
        <s v="http://wms.geointa.inta.gob.ar/geochaco/wfs?"/>
        <s v="http://ide.estadistica.chubut.gov.ar/geoserver/wfs?"/>
        <s v="http://www.catastro.chubut.gov.ar/geoserver/wfs?"/>
        <s v="http://pirna.com.ar:8080/geoserver/wfs?"/>
        <s v="http://geoportal.cba.gov.ar/geoserver/wfs?"/>
        <s v="http://wms.geointa.inta.gob.ar/geocordoba/wfs?"/>
        <s v="http://geoportal.corrientes.gov.ar/geoserver/wfs?"/>
        <s v="http://wms.sig-ctes.inta.gob.ar/geocorrientes/wfs?"/>
        <s v="http://geointa.inta.gov.ar/geoserverLP/wfs?"/>
        <s v="http://170.210.123.219/geoserver/wfs?"/>
        <s v="http://ogc.ecoatlas.org.ar/geoserver/wfs?"/>
        <s v="http://www.siat.mendoza.gov.ar/geoserver/wfs?"/>
        <s v="http://www.ide.misiones.gov.ar/cgi-bin/mapserv?MAP=/var/www/ide/htdocs/00_INFO_PORTAL_IDE/WMSEMSA.map"/>
        <s v="http://www.ide.misiones.gov.ar/cgi-bin/mapserv?MAP=/var/www/ide/htdocs/00_INFO_PORTAL_IDE/WMSIPEC.map"/>
        <s v="http://www.ide.misiones.gov.ar/cgi-bin/mapserv?MAP=/var/www/ide/htdocs/00_INFO_PORTAL_IDE/WMSIPLYC.map"/>
        <s v="http://www.ide.misiones.gov.ar/cgi-bin/mapserv?MAP=/var/www/ide/htdocs/00_INFO_PORTAL_IDE/WMSIPRODHA.map"/>
        <s v="http://www.ide.misiones.gov.ar/cgi-bin/mapserv?MAP=/var/www/ide/htdocs/00_INFO_PORTAL_IDE/WMSMinAgro.map"/>
        <s v="http://www.ide.misiones.gov.ar/cgi-bin/mapserv?MAP=/var/www/ide/htdocs/00_INFO_PORTAL_IDE/WMSMinDesaSocial.map"/>
        <s v="http://www.ide.misiones.gov.ar/cgi-bin/mapserv?MAP=/var/www/ide/htdocs/00_INFO_PORTAL_IDE/WMSMinEcologia.map"/>
        <s v="http://www.ide.misiones.gov.ar/cgi-bin/mapserv?MAP=/var/www/ide/htdocs/00_INFO_PORTAL_IDE/WMSMinEducacion.map"/>
        <s v="http://www.ide.misiones.gov.ar/cgi-bin/mapserv?MAP=/var/www/ide/htdocs/00_INFO_PORTAL_IDE/WMSMinGobierno.map"/>
        <s v="http://www.ide.misiones.gov.ar/cgi-bin/mapserv?MAP=/var/www/ide/htdocs/00_INFO_PORTAL_IDE/WMSMinSalud.map"/>
        <s v="http://www.ide.misiones.gov.ar/cgi-bin/mapserv?MAP=/var/www/ide/htdocs/00_INFO_PORTAL_IDE/WMSMisiones.map"/>
        <s v="http://www.ide.misiones.gov.ar/cgi-bin/mapserv?MAP=/var/www/ide/htdocs/00_INFO_PORTAL_IDE/WMSTurismo.map"/>
        <s v="http://www.ide.misiones.gov.ar/cgi-bin/mapserv?map=/var/www/ide/htdocs/img_2012_GD.map"/>
        <s v="http://192.168.10.131:8080/geoserver/wfs?"/>
        <s v="http://smandes.neuquen.gov.ar:8080/geoserver/wfs?"/>
        <s v="http://200.85.183.85:8084/geoserver/wfs?"/>
        <s v="http://aicsig.neuquen.gov.ar:8080/geoserver/wfs?"/>
        <s v="http://catastro.neuquen.gov.ar/nqn_ide/services/IDE/Catastro/MapServer/WFSServer"/>
        <s v="http://copadesvr02.copade.neuquen.gov.ar/geoserver/wfs?"/>
        <s v="http://geoeducacion.neuquen.gov.ar/geoserver/wfs?"/>
        <s v="http://gisestadisticanqn.neuquen.gov.ar/geoserver/wfs?"/>
        <s v="http://hidrocarburos.energianeuquen.gov.ar:38080/geoserver/hidrocarburos/wms?"/>
        <s v="http://hidrocarburos.energianeuquen.gov.ar:38080/geoserver/mineria/wfs?"/>
        <s v="http://ideneu.neuquen.gov.ar:8080/geoserver/wfs?"/>
        <s v="http://opticgis.neuquen.gov.ar:8080/geoserver/wfs?"/>
        <s v="http://rechidr.neuquen.gov.ar:8080/geoserver/wfs?"/>
        <s v="http://redvial.neuquen.gov.ar:8080/geoserver/wfs?"/>
        <s v="http://sigdefensacivil.neuquen.gov.ar:8080/geoserver/wfs?"/>
        <s v="http://sigproduccion.neuquen.gov.ar:8080/geoserver/wfs?"/>
        <s v="http://sigraster.neuquen.gov.ar:8080/geoserver/wfs?"/>
        <s v="http://ide.extranet.rionegro.gov.ar/geoserver/wfs?"/>
        <s v="http://geoportal.idesa.gob.ar/geoserver/wfs?"/>
        <s v="http://geosalta.inta.gov.ar/geoserver/wfs?"/>
        <s v="http://geointa.inta.gob.ar/geosantiago/wfs?"/>
        <s v="http://181.88.186.115:8080/geoserver/servidor/wfs?"/>
        <s v="http://190.226.54.180:8080/geoserver/IPVyDU/wfs?"/>
        <s v="http://dami.tucuman.gov.ar/ArcGIS/services/DAMI_Ambiental/MapServer/WFSServer?"/>
        <s v="http://dami.tucuman.gov.ar/ArcGIS/services/DAMI_Legal/MapServer/WFSServer?"/>
        <s v="http://dami.tucuman.gov.ar/ArcGIS/services/DAMI_UrbanoTerritorial/MapServer/WFSServer?"/>
        <s v="http://geosplan.tucuman.gob.ar/geoserver/CapasBase/wfs?"/>
        <s v="http://idet.tucuman.gob.ar/geoserver/Dir_Prov_Vialidad/wfs?"/>
        <s v="http://rides.producciontucuman.gov.ar/ArcGIS/services/Informacion_Productiva_WFS/MapServer/WFSServer?"/>
        <s v="http://200.45.224.101:8081/geoserver/dgc/wfs?"/>
        <m/>
      </sharedItems>
    </cacheField>
    <cacheField name="Pag. Catalogos" numFmtId="0">
      <sharedItems containsBlank="1" count="7">
        <s v="NO"/>
        <s v="Organismos Nacionales"/>
        <s v="Organismos Locales"/>
        <s v="Universidades"/>
        <s v="Organismos Provinciales"/>
        <s v="Organismos no Gubernamentales"/>
        <m/>
      </sharedItems>
    </cacheField>
    <cacheField name="URL del Cátalogo" numFmtId="0">
      <sharedItems containsBlank="1"/>
    </cacheField>
    <cacheField name="URL del servicio CSW" numFmtId="0">
      <sharedItems containsBlank="1"/>
    </cacheField>
    <cacheField name="HABILITADO (CSW)" numFmtId="0">
      <sharedItems containsBlank="1"/>
    </cacheField>
    <cacheField name="TIPO" numFmtId="0">
      <sharedItems containsBlank="1" count="10">
        <s v="NO"/>
        <s v="Geonetwork"/>
        <s v="Geoserver"/>
        <s v="Geonode"/>
        <s v="Mapserver"/>
        <s v="HTML"/>
        <s v="PHP"/>
        <s v="ArcGis Server"/>
        <s v="Geoserver?"/>
        <m/>
      </sharedItems>
    </cacheField>
    <cacheField name="Harvest visor idera" numFmtId="0">
      <sharedItems containsBlank="1" count="6">
        <s v="NO"/>
        <s v="WMS"/>
        <s v="GEONETWORK"/>
        <s v="CSW"/>
        <m/>
        <s v="?" u="1"/>
      </sharedItems>
    </cacheField>
    <cacheField name="problemas" numFmtId="0">
      <sharedItems containsBlank="1" count="23">
        <s v="NO"/>
        <s v="el geonetwork no está en línea"/>
        <s v="sin wms"/>
        <s v="WMS pausado, se modifica a mano por problema en la versión, solo se puede usar el 1.1"/>
        <s v="anda mal, Horacio dice no poner"/>
        <s v="DUPLICADO!"/>
        <s v="WMS pausado para cambiar el nombre del metadato"/>
        <s v="error: sun.security.validator.ValidatorException: PKIX path validation failed: java.security.cert.CertPathValidatorException: timestamp check failed"/>
        <s v="todos los metadatos como servicios"/>
        <s v="Eliminado Igual a GeoInfra"/>
        <s v="carga lista de capas pero no cargan las capas"/>
        <s v="error 02/06 "/>
        <s v="versión 1.1 del servicio"/>
        <s v="no anda"/>
        <s v="Uno solo IDE Formosa"/>
        <s v="no anda el WMS"/>
        <s v="corresponde al portal"/>
        <s v="el wms solo tiene capas de muestra"/>
        <s v="no va mas"/>
        <s v="multiples WMS"/>
        <s v="mismo catalogo que RIDES"/>
        <s v="usuario y contraseña"/>
        <m/>
      </sharedItems>
    </cacheField>
    <cacheField name="grupo visor idera" numFmtId="0">
      <sharedItems containsBlank="1" count="22">
        <s v="NO"/>
        <s v="Instituciones Nacionales"/>
        <s v="Buenos Aires"/>
        <s v="Universidades"/>
        <s v="Catamarca"/>
        <s v="Chaco"/>
        <s v="Chubut"/>
        <m/>
        <s v="Córdoba"/>
        <s v="Corrientes"/>
        <s v="Entre Ríos"/>
        <s v="Formosa"/>
        <s v="Jujuy"/>
        <s v="La Pampa"/>
        <s v="Mendoza"/>
        <s v="Misiones"/>
        <s v="Neuquen"/>
        <s v="Río Negro"/>
        <s v="Salta"/>
        <s v="San Luis"/>
        <s v="Santa Fe"/>
        <s v="Tucumán"/>
      </sharedItems>
    </cacheField>
    <cacheField name="Título del metadato del servicio WMS" numFmtId="0">
      <sharedItems containsBlank="1" count="77">
        <s v="NO"/>
        <s v="(vacío)"/>
        <s v="Servicio de Mapas de Estratificación de Riesgo de Dengue"/>
        <s v="GeoServer Web Map Service"/>
        <s v="IDEAmbiental - SAyDS"/>
        <s v="GeoINTA WMS"/>
        <s v="Geoservicios WMS CONAE"/>
        <s v="INDEC - Instituto Nacional de Estadística y Censos de la República Argentina - Servicio Web de Mapas"/>
        <s v="Ministerio de Agroindustria - GeoServer WMS"/>
        <s v="Servicio de Mapas del Programa Nacional Mapa Educativo"/>
        <s v="Catalogo SEDRONAR"/>
        <s v="Mapa de Secretaria de Energía de la República Argentina"/>
        <s v="BAHRA"/>
        <s v="Instituto Geográfico Nacional de la República Argentina"/>
        <s v="IDE Pergamino"/>
        <s v="WMS IDE Moreno Municipio"/>
        <s v="???"/>
        <s v="Servicio WMS ARBA"/>
        <s v="Servicio Web de Mapas de la Direccion Provincial de Obra Hidraulica - Provincia de Buenos Aires"/>
        <s v="Servicio de Mapas Web de la IDE del Conurbano"/>
        <s v="Servicio Web de Mapas de la IDE de Catamarca"/>
        <s v="Servicio WMS - IDE Chaco"/>
        <s v="Servicio WMS para el proyecto IDEChubut"/>
        <s v="Chubutr Web Map Service"/>
        <s v="GeoINTA - Nodo Manfredi"/>
        <s v="Informacion Geográfica de la Ciudad de Corrientes"/>
        <s v="????"/>
        <s v="WMS EEA Corrientes"/>
        <s v="WMS GeoParana"/>
        <s v="Servicio WMS - IDE Formosa, Argentina"/>
        <s v="DPI WMS"/>
        <s v="GeoINTA Nodo Anguil WMS"/>
        <s v="My GeoServer WMS"/>
        <s v="IDR GeoServer Web Map Service"/>
        <s v="WMS_EMSA"/>
        <s v="WMS_IPEC"/>
        <s v="WMS_IPLYC"/>
        <s v="WMS_IPRODHA"/>
        <s v="WMS_MINISTERIO_DEL_AGRO_Y_PRODUCCION"/>
        <s v="WMS_MINISTERIO_DESARROLLO_SOCIAL_MUJER_Y_JUVENTUD"/>
        <s v="WMS_MINISTERIO_DE_ECOLOGIA_Y_RNR"/>
        <s v="WMS_MINISTERIO_CULTURA_EDUCACION_CIENCIA_TECNOLOGIA"/>
        <s v="WMS_MINISTERIO_DE_GOBIERNO"/>
        <s v="WMS_MINISTERIO_DE_SALUD"/>
        <s v="WMS_MISIONES"/>
        <s v="WMS_TURISMO"/>
        <s v="Fotografías Aéreas de la Provincia"/>
        <s v="Servicio de Mapas de la Autoridad Interjurisdiccional de Cuencas"/>
        <s v="IDE_Catastro"/>
        <s v="Servicio de Mapas del Consejo Provincial de Educación del Neuquén"/>
        <s v="Servicio WMS de la Dirección Provincial de Estadística y Censos del Neuquén"/>
        <s v="Hidrocarburos - Subsecretaría de Energía, Minería e Hidrocarburos de la Provincia del Neuquén"/>
        <s v="Minería - Subsecretaría de Energía, Minería e Hidrocarburos de la Provincia del Neuquén"/>
        <m/>
        <s v="Servicio de Mapas de la Dirección Provincial de Recursos Hídricos del Neuquén"/>
        <s v="Servicio de Mapas de la Dirección Provincial de Vialidad del Neuquén"/>
        <s v="Servicio de Mapas de la Dirección Provincial de Defensa Civil del Neuquén"/>
        <s v="Servicio de Mapas del Ministerio de Producción y Turismo del Neuquén"/>
        <s v="Servicio de Mapas de la Secretaría de Gestión Pública del Neuquén"/>
        <s v="Geoportal IDE Salta - WMS"/>
        <s v="WMS-Rosario"/>
        <s v="WMS INTA Rafaela"/>
        <s v="IDESF - Infraestructura de Datos Espaciales de Santa Fe"/>
        <s v="DAMI_Ambiental"/>
        <s v="DAMI_Legal"/>
        <s v="DAMI_UrbanoTerritorial"/>
        <s v="Servicio WMS - Lineamientos Estratégicos para el Desarrollo de Tucumán"/>
        <s v="Servicio WMS IDET"/>
        <s v="WMS IDE TUCUMAN"/>
        <s v="Proyecto de Riego Rio Choromoro"/>
        <s v="Imagenes Min.Des. Productivo"/>
        <s v="Sistema de Riego Lules"/>
        <s v="RIDES_WMS"/>
        <s v="Tafi del Valle"/>
        <s v="desarrollosocialtuc.gov.ar"/>
        <s v="WMS Mapa Educativo de Tucuman"/>
        <s v="Servicio WMS del Servicio Geologico Minero Argentino"/>
      </sharedItems>
    </cacheField>
    <cacheField name="Harvest visor idera2" numFmtId="0">
      <sharedItems containsBlank="1"/>
    </cacheField>
    <cacheField name="grupo visor idera2" numFmtId="0">
      <sharedItems containsBlank="1"/>
    </cacheField>
    <cacheField name="Título del metadato del servicio WMS2" numFmtId="0">
      <sharedItems containsBlank="1"/>
    </cacheField>
    <cacheField name="problemas2"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lena Libman" refreshedDate="42893.378880439814" createdVersion="4" refreshedVersion="4" minRefreshableVersion="3" recordCount="76">
  <cacheSource type="worksheet">
    <worksheetSource ref="F88:G164" sheet="estadisticas"/>
  </cacheSource>
  <cacheFields count="2">
    <cacheField name="Título del Servicio" numFmtId="0">
      <sharedItems count="7">
        <s v="(vacío)"/>
        <s v="Título Personalizado"/>
        <s v="????"/>
        <s v="GeoServer Web Map Service"/>
        <s v="My GeoServer WMS"/>
        <s v="NO"/>
        <s v="Geoservicios WMS CONAE" u="1"/>
      </sharedItems>
    </cacheField>
    <cacheField name="cantidad" numFmtId="0">
      <sharedItems containsSemiMixedTypes="0" containsString="0" containsNumber="1" containsInteger="1" minValue="1" maxValue="42" count="5">
        <n v="3"/>
        <n v="1"/>
        <n v="2"/>
        <n v="14"/>
        <n v="4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lena Libman" refreshedDate="42997.545946990744" createdVersion="4" refreshedVersion="4" minRefreshableVersion="3" recordCount="994">
  <cacheSource type="worksheet">
    <worksheetSource ref="A1:AI1048576" sheet="2017"/>
  </cacheSource>
  <cacheFields count="34">
    <cacheField name="Ministerio " numFmtId="0">
      <sharedItems containsBlank="1"/>
    </cacheField>
    <cacheField name="Organismo / Dependencia" numFmtId="0">
      <sharedItems containsBlank="1"/>
    </cacheField>
    <cacheField name="Jurisdicción" numFmtId="0">
      <sharedItems containsBlank="1"/>
    </cacheField>
    <cacheField name="Provincia" numFmtId="0">
      <sharedItems containsBlank="1"/>
    </cacheField>
    <cacheField name="id_sources" numFmtId="0">
      <sharedItems containsBlank="1"/>
    </cacheField>
    <cacheField name="Nombre" numFmtId="0">
      <sharedItems containsBlank="1"/>
    </cacheField>
    <cacheField name="web institucional" numFmtId="0">
      <sharedItems containsBlank="1"/>
    </cacheField>
    <cacheField name="actualizado" numFmtId="0">
      <sharedItems containsNonDate="0" containsDate="1" containsString="0" containsBlank="1" minDate="2016-06-06T00:00:00" maxDate="2017-09-20T00:00:00"/>
    </cacheField>
    <cacheField name="CONTACTO" numFmtId="0">
      <sharedItems containsBlank="1"/>
    </cacheField>
    <cacheField name="MAIL" numFmtId="0">
      <sharedItems containsBlank="1"/>
    </cacheField>
    <cacheField name="OBSERVACIONES" numFmtId="0">
      <sharedItems containsBlank="1" longText="1"/>
    </cacheField>
    <cacheField name="Paginas de Datos Abiertos" numFmtId="0">
      <sharedItems containsBlank="1"/>
    </cacheField>
    <cacheField name="url" numFmtId="0">
      <sharedItems containsBlank="1"/>
    </cacheField>
    <cacheField name="Normativa IDE" numFmtId="0">
      <sharedItems containsBlank="1"/>
    </cacheField>
    <cacheField name="Pag. Visualizadores" numFmtId="0">
      <sharedItems containsBlank="1"/>
    </cacheField>
    <cacheField name="visualizador" numFmtId="0">
      <sharedItems containsBlank="1"/>
    </cacheField>
    <cacheField name="Paginas de Geoservicios" numFmtId="0">
      <sharedItems containsBlank="1"/>
    </cacheField>
    <cacheField name="wms" numFmtId="0">
      <sharedItems containsBlank="1"/>
    </cacheField>
    <cacheField name="wfs" numFmtId="0">
      <sharedItems containsBlank="1"/>
    </cacheField>
    <cacheField name="Pag. Catalogos" numFmtId="0">
      <sharedItems containsBlank="1"/>
    </cacheField>
    <cacheField name="URL del Cátalogo" numFmtId="0">
      <sharedItems containsBlank="1"/>
    </cacheField>
    <cacheField name="URL del servicio CSW" numFmtId="0">
      <sharedItems containsBlank="1"/>
    </cacheField>
    <cacheField name="HABILITADO (CSW)" numFmtId="0">
      <sharedItems containsBlank="1"/>
    </cacheField>
    <cacheField name="TIPO" numFmtId="0">
      <sharedItems containsBlank="1"/>
    </cacheField>
    <cacheField name="SERVIDOR" numFmtId="0">
      <sharedItems containsBlank="1" count="6">
        <s v="ArcGis Server"/>
        <s v="Mapserver"/>
        <s v="Geoserver"/>
        <s v="NO"/>
        <s v="PHP"/>
        <m/>
      </sharedItems>
    </cacheField>
    <cacheField name="Harvest visor idera" numFmtId="0">
      <sharedItems containsBlank="1"/>
    </cacheField>
    <cacheField name="problemas" numFmtId="0">
      <sharedItems containsBlank="1"/>
    </cacheField>
    <cacheField name="grupo visor idera" numFmtId="0">
      <sharedItems containsBlank="1"/>
    </cacheField>
    <cacheField name="Título del metadato del servicio WMS" numFmtId="0">
      <sharedItems containsBlank="1"/>
    </cacheField>
    <cacheField name="Harvest visor idera2" numFmtId="0">
      <sharedItems containsBlank="1"/>
    </cacheField>
    <cacheField name="grupo visor idera2" numFmtId="0">
      <sharedItems containsBlank="1"/>
    </cacheField>
    <cacheField name="Título del metadato del servicio WMS2" numFmtId="0">
      <sharedItems containsBlank="1"/>
    </cacheField>
    <cacheField name="problemas2" numFmtId="0">
      <sharedItems containsBlank="1"/>
    </cacheField>
    <cacheField name="OBSERVACIONES2"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alena Libman" refreshedDate="43322.597059375003" createdVersion="6" refreshedVersion="6" minRefreshableVersion="3" recordCount="147">
  <cacheSource type="worksheet">
    <worksheetSource ref="A1:AI148" sheet="2017"/>
  </cacheSource>
  <cacheFields count="35">
    <cacheField name="Ministerio " numFmtId="0">
      <sharedItems/>
    </cacheField>
    <cacheField name="Organismo / Dependencia" numFmtId="0">
      <sharedItems containsBlank="1"/>
    </cacheField>
    <cacheField name="Jurisdicción" numFmtId="0">
      <sharedItems/>
    </cacheField>
    <cacheField name="Provincia" numFmtId="0">
      <sharedItems/>
    </cacheField>
    <cacheField name="id_sources" numFmtId="0">
      <sharedItems/>
    </cacheField>
    <cacheField name="Nombre" numFmtId="0">
      <sharedItems/>
    </cacheField>
    <cacheField name="web institucional" numFmtId="0">
      <sharedItems containsBlank="1"/>
    </cacheField>
    <cacheField name="actualizado" numFmtId="0">
      <sharedItems containsSemiMixedTypes="0" containsNonDate="0" containsDate="1" containsString="0" minDate="2016-08-05T00:00:00" maxDate="2018-04-11T00:00:00"/>
    </cacheField>
    <cacheField name="CONTACTO" numFmtId="0">
      <sharedItems/>
    </cacheField>
    <cacheField name="MAIL" numFmtId="0">
      <sharedItems/>
    </cacheField>
    <cacheField name="OBSERVACIONES" numFmtId="0">
      <sharedItems longText="1"/>
    </cacheField>
    <cacheField name="Paginas de Datos Abiertos" numFmtId="0">
      <sharedItems/>
    </cacheField>
    <cacheField name="url" numFmtId="0">
      <sharedItems/>
    </cacheField>
    <cacheField name="Normativa IDE" numFmtId="0">
      <sharedItems/>
    </cacheField>
    <cacheField name="Pag. Visualizadores" numFmtId="0">
      <sharedItems/>
    </cacheField>
    <cacheField name="visualizador" numFmtId="0">
      <sharedItems/>
    </cacheField>
    <cacheField name="Paginas de Geoservicios" numFmtId="0">
      <sharedItems/>
    </cacheField>
    <cacheField name="wms" numFmtId="0">
      <sharedItems containsBlank="1"/>
    </cacheField>
    <cacheField name="wfs" numFmtId="0">
      <sharedItems containsBlank="1"/>
    </cacheField>
    <cacheField name="Pag. Catalogos" numFmtId="0">
      <sharedItems/>
    </cacheField>
    <cacheField name="URL del Cátalogo" numFmtId="0">
      <sharedItems containsBlank="1"/>
    </cacheField>
    <cacheField name="URL del servicio CSW" numFmtId="0">
      <sharedItems containsBlank="1"/>
    </cacheField>
    <cacheField name="HABILITADO (CSW)s" numFmtId="0">
      <sharedItems count="3">
        <s v="Habilitado"/>
        <s v="NO"/>
        <s v="requiere inicio de sesión"/>
      </sharedItems>
    </cacheField>
    <cacheField name="HABILITADO (CSW)" numFmtId="0">
      <sharedItems containsBlank="1"/>
    </cacheField>
    <cacheField name="TIPO" numFmtId="0">
      <sharedItems count="8">
        <s v="Geonetwork"/>
        <s v="Geonode"/>
        <s v="Geoserver"/>
        <s v="NO"/>
        <s v="Mapserver"/>
        <s v="HTML"/>
        <s v="PHP"/>
        <s v="ArcGis Server"/>
      </sharedItems>
    </cacheField>
    <cacheField name="SERVIDOR" numFmtId="0">
      <sharedItems/>
    </cacheField>
    <cacheField name="Harvest visor idera" numFmtId="0">
      <sharedItems containsBlank="1"/>
    </cacheField>
    <cacheField name="problemas" numFmtId="0">
      <sharedItems containsBlank="1"/>
    </cacheField>
    <cacheField name="grupo visor idera" numFmtId="0">
      <sharedItems containsBlank="1"/>
    </cacheField>
    <cacheField name="Título del metadato del servicio WMS" numFmtId="0">
      <sharedItems containsBlank="1"/>
    </cacheField>
    <cacheField name="Harvest visor idera2" numFmtId="0">
      <sharedItems containsBlank="1"/>
    </cacheField>
    <cacheField name="grupo visor idera2" numFmtId="0">
      <sharedItems containsBlank="1"/>
    </cacheField>
    <cacheField name="Título del metadato del servicio WMS2" numFmtId="0">
      <sharedItems containsBlank="1"/>
    </cacheField>
    <cacheField name="problemas2" numFmtId="0">
      <sharedItems containsBlank="1"/>
    </cacheField>
    <cacheField name="OBSERVACIONES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4">
  <r>
    <s v="Ministerio de Comunicaciones"/>
    <s v="ARSAT"/>
    <x v="0"/>
    <x v="0"/>
    <s v="arsat"/>
    <s v="IDE ARSAT"/>
    <s v="http://satelitesarsat.com.ar/"/>
    <d v="2016-09-06T00:00:00"/>
    <s v="NO"/>
    <s v="NO"/>
    <s v="NO"/>
    <x v="0"/>
    <s v="http://datos.arsat.com.ar/"/>
    <s v="NO"/>
    <x v="0"/>
    <s v="http://ide.arsat.com.ar/ide-arsat/"/>
    <x v="0"/>
    <s v="NO"/>
    <x v="0"/>
    <x v="0"/>
    <s v="NO"/>
    <s v="NO"/>
    <s v="NO"/>
    <x v="0"/>
    <x v="0"/>
    <x v="0"/>
    <x v="0"/>
    <x v="0"/>
    <s v="NO"/>
    <s v="NO"/>
    <s v="NO"/>
    <s v="NO"/>
  </r>
  <r>
    <s v="Ministerio de Ciencia, tecnología e Innovación Productiva"/>
    <s v="CONAE"/>
    <x v="0"/>
    <x v="0"/>
    <s v="conae"/>
    <s v="Geoportal CONAE"/>
    <s v="http://www.conae.gov.ar/"/>
    <d v="2016-12-28T00:00:00"/>
    <s v="Ariel Anthieni"/>
    <s v="metadatos@conae.gov.ar"/>
    <s v="19/12 se consulta por cambios en la cosecha y geoservicios"/>
    <x v="1"/>
    <s v="NO"/>
    <s v="NO"/>
    <x v="1"/>
    <s v="http://geoportal.conae.gov.ar/geoexplorer/composer/"/>
    <x v="1"/>
    <s v="http://geoservicios.conae.gov.ar/geoserver/GeoServiciosCONAE/wms?"/>
    <x v="0"/>
    <x v="1"/>
    <s v="https://metadatos.conae.gov.ar/"/>
    <s v="https://metadatos.conae.gov.ar/geonetwork/srv/es/csw?"/>
    <s v="Deshabilitado"/>
    <x v="1"/>
    <x v="0"/>
    <x v="1"/>
    <x v="0"/>
    <x v="0"/>
    <s v="NO"/>
    <s v="NO"/>
    <s v="NO"/>
    <s v="NO"/>
  </r>
  <r>
    <s v="Ministerio de Ciencia, tecnología e Innovación Productiva"/>
    <s v="CONAE"/>
    <x v="0"/>
    <x v="0"/>
    <s v="conae_cenizas"/>
    <s v="Ambiente - CONAE"/>
    <s v="https://geoportal.conae.gov.ar/geoexplorer/externals/ext/aboutConae.htm"/>
    <d v="2016-12-28T00:00:00"/>
    <s v="Ariel Anthieni"/>
    <s v="metadatos@conae.gov.ar"/>
    <s v="NO"/>
    <x v="1"/>
    <s v="NO"/>
    <s v="NO"/>
    <x v="2"/>
    <s v="CONAE"/>
    <x v="1"/>
    <s v="http://ambiente.caearte.conae.gov.ar/geoserver/wms?"/>
    <x v="0"/>
    <x v="0"/>
    <s v="NO"/>
    <s v="NO"/>
    <s v="NO"/>
    <x v="2"/>
    <x v="1"/>
    <x v="0"/>
    <x v="1"/>
    <x v="1"/>
    <s v="NO"/>
    <s v="NO"/>
    <s v="NO"/>
    <s v="NO"/>
  </r>
  <r>
    <s v="Ministerio de Ciencia, tecnología e Innovación Productiva"/>
    <s v="CONAE"/>
    <x v="0"/>
    <x v="0"/>
    <s v="conae_caearte"/>
    <s v="CAEARTE"/>
    <s v="http://www.conae.gov.ar/"/>
    <d v="2016-12-28T00:00:00"/>
    <s v="Mario Alberto Lanfri"/>
    <s v="lamfri@conae.gov.ar"/>
    <s v="NO"/>
    <x v="1"/>
    <s v="NO"/>
    <s v="NO"/>
    <x v="3"/>
    <s v="http://dengue.caearte.conae.gov.ar/geoexplorer/composer/"/>
    <x v="1"/>
    <s v="http://dengue.caearte.conae.gov.ar/geoserver/HAPN/wms?"/>
    <x v="1"/>
    <x v="0"/>
    <s v="NO"/>
    <s v="NO"/>
    <s v="NO"/>
    <x v="2"/>
    <x v="1"/>
    <x v="0"/>
    <x v="1"/>
    <x v="2"/>
    <s v="WMS"/>
    <s v="CONAE"/>
    <s v="Servicio de Mapas de Estratificación de Riesgo de Dengue"/>
    <s v="http://servicios.idera.gob.ar/seguimientoIDE/view.php?id=2 "/>
  </r>
  <r>
    <s v="Ministerio de Ciencia, tecnología e Innovación Productiva"/>
    <s v="CONAE"/>
    <x v="0"/>
    <x v="0"/>
    <s v="conae_focos"/>
    <s v="Focos de Calor (MODIS) - CONAE"/>
    <s v="https://geoportal.conae.gov.ar/geoexplorer/externals/ext/aboutConae.htm"/>
    <d v="2016-12-28T00:00:00"/>
    <s v="Ariel Anthieni"/>
    <s v="metadatos@conae.gov.ar"/>
    <s v="NO"/>
    <x v="1"/>
    <s v="NO"/>
    <s v="NO"/>
    <x v="3"/>
    <s v="https://geoavisos.conae.gov.ar/"/>
    <x v="1"/>
    <s v="http://focosdecalor.conae.gov.ar/geoserver/FocosDeCalor/wms?"/>
    <x v="0"/>
    <x v="0"/>
    <s v="NO"/>
    <s v="NO"/>
    <s v="NO"/>
    <x v="2"/>
    <x v="1"/>
    <x v="0"/>
    <x v="1"/>
    <x v="3"/>
    <s v="NO"/>
    <s v="NO"/>
    <s v="NO"/>
    <s v="NO"/>
  </r>
  <r>
    <s v="Ministerio de Ambiente y Desarrollo Sustentable"/>
    <s v="Ministerio de Ambiente y Desarrollo Sustentable"/>
    <x v="0"/>
    <x v="0"/>
    <s v="ambiente"/>
    <s v="IDE Ambiental"/>
    <s v="http://mapas.ambiente.gob.ar/"/>
    <d v="2017-03-16T00:00:00"/>
    <s v="Marcelo Quatraro"/>
    <s v="mquatraro@ambiente.gob.ar"/>
    <s v="09/03/2017 se les escribe para que corrijan los nombres de las capas, responde gracias por el mail y sugerencias, pero nada mas // los nombres de capas tienen un link que no levanta bien ojo 11/11 pudieron implementar el mapa base con las instrucciones que les mandamos en su GN de prueba"/>
    <x v="1"/>
    <s v="NO"/>
    <s v="http://www.idera.gob.ar/images/stories/downloads/documentos/normativa/IDE_Ambiental_Resolucion_67_2015.pdf"/>
    <x v="1"/>
    <s v="http://mapas.ambiente.gob.ar/"/>
    <x v="1"/>
    <s v="http://geo2.ambiente.gob.ar/geoserver/wms?"/>
    <x v="2"/>
    <x v="0"/>
    <s v="NO"/>
    <s v="NO"/>
    <s v="NO"/>
    <x v="2"/>
    <x v="1"/>
    <x v="0"/>
    <x v="1"/>
    <x v="4"/>
    <s v="WMS"/>
    <s v="Ambiente"/>
    <s v="IDEAmbiental - SAyDS"/>
    <s v="NO"/>
  </r>
  <r>
    <s v="Ministerio de Agroindustria"/>
    <s v="INTA"/>
    <x v="0"/>
    <x v="0"/>
    <s v="inta"/>
    <s v="GeoINTA - Instituto Nacional de Tecnología Agropecuaria"/>
    <s v="http://geointa.inta.gov.ar/"/>
    <d v="2017-03-01T00:00:00"/>
    <s v="Santiago Banchero"/>
    <s v="banchero.santiago@inta.gob.ar"/>
    <s v="responde - 13/10 mail a banchero para pedir que completen form y cambien nombre de manfredi y bariloche // cambiar a IDE nacional, dado que traen servicios de otros servidores"/>
    <x v="1"/>
    <s v="NO"/>
    <s v="NO"/>
    <x v="3"/>
    <s v="http://visor.geointa.inta.gob.ar"/>
    <x v="1"/>
    <s v="http://geointa.inta.gov.ar/geoserver/wms?"/>
    <x v="3"/>
    <x v="1"/>
    <s v="http://geointa.inta.gov.ar/CatalogoGeoINTA"/>
    <s v="http://geointa.inta.gov.ar/geonetwork/srv/es/csw"/>
    <s v="lo estan arreglando"/>
    <x v="2"/>
    <x v="1"/>
    <x v="0"/>
    <x v="1"/>
    <x v="5"/>
    <s v="GEONETWORK"/>
    <s v="INTA"/>
    <s v="GeoINTA WMS"/>
    <s v="NO"/>
  </r>
  <r>
    <s v="Jefatura de Gabinete de Ministros"/>
    <s v="Ente Nacional Regulador del Gas"/>
    <x v="0"/>
    <x v="0"/>
    <s v="enargas"/>
    <s v="Ente Nacional Regulador del Gas (ENARGAS)"/>
    <s v="http://www.enargas.gov.ar"/>
    <d v="2017-03-01T00:00:00"/>
    <s v="NO"/>
    <s v="NO"/>
    <s v="NO"/>
    <x v="1"/>
    <s v="NO"/>
    <s v="NO"/>
    <x v="3"/>
    <s v="http://www.enargas.gov.ar/GIS/Apps/Mapa_Interactivo_ENARGAS_V1.0/ext/"/>
    <x v="0"/>
    <s v="NO"/>
    <x v="0"/>
    <x v="0"/>
    <s v="NO"/>
    <s v="NO"/>
    <s v="NO"/>
    <x v="0"/>
    <x v="0"/>
    <x v="2"/>
    <x v="0"/>
    <x v="0"/>
    <s v="NO"/>
    <s v="NO"/>
    <s v="NO"/>
    <s v="NO"/>
  </r>
  <r>
    <s v="Ministerio de Ciencia, tecnología e Innovación Productiva"/>
    <s v="CONAE"/>
    <x v="0"/>
    <x v="0"/>
    <s v="conae_cenizas"/>
    <s v="CENIZAS (NPP y MODIS)"/>
    <s v="https://geoportal.conae.gov.ar/geoexplorer/externals/ext/aboutConae.htm"/>
    <d v="2016-12-28T00:00:00"/>
    <s v="Ariel Anthieni"/>
    <s v="metadatos@conae.gov.ar"/>
    <s v="NO"/>
    <x v="1"/>
    <s v="NO"/>
    <s v="NO"/>
    <x v="2"/>
    <s v="CONAE"/>
    <x v="1"/>
    <s v="http://geoservicios.conae.gov.ar/geoserver/Cenizas/wms?"/>
    <x v="0"/>
    <x v="0"/>
    <s v="NO"/>
    <s v="NO"/>
    <s v="NO"/>
    <x v="2"/>
    <x v="1"/>
    <x v="0"/>
    <x v="1"/>
    <x v="6"/>
    <s v="NO"/>
    <s v="NO"/>
    <s v="NO"/>
    <s v="NO"/>
  </r>
  <r>
    <s v="Ministerio de Ciencia, tecnología e Innovación Productiva"/>
    <s v="CONAE"/>
    <x v="0"/>
    <x v="0"/>
    <s v="conae_landsat8"/>
    <s v="Landsat8 - CONAE"/>
    <s v="https://geoportal.conae.gov.ar/geoexplorer/externals/ext/aboutConae.htm"/>
    <d v="2016-12-28T00:00:00"/>
    <s v="Ariel Anthieni"/>
    <s v="metadatos@conae.gov.ar"/>
    <s v="NO"/>
    <x v="1"/>
    <s v="NO"/>
    <s v="NO"/>
    <x v="2"/>
    <s v="CONAE"/>
    <x v="1"/>
    <s v="http://geoservicios.conae.gov.ar/geoserver/Landsat8/wms?"/>
    <x v="0"/>
    <x v="0"/>
    <s v="NO"/>
    <s v="NO"/>
    <s v="NO"/>
    <x v="2"/>
    <x v="1"/>
    <x v="0"/>
    <x v="1"/>
    <x v="6"/>
    <s v="NO"/>
    <s v="NO"/>
    <s v="NO"/>
    <s v="NO"/>
  </r>
  <r>
    <s v="Ministerio de Ciencia, tecnología e Innovación Productiva"/>
    <s v="CONAE"/>
    <x v="0"/>
    <x v="0"/>
    <s v="conae_modis"/>
    <s v="SMN: Productos MODIS Valor Agregado"/>
    <s v="https://geoportal.conae.gov.ar/geoexplorer/externals/ext/aboutConae.htm"/>
    <d v="2016-12-28T00:00:00"/>
    <s v="Ariel Anthieni"/>
    <s v="metadatos@conae.gov.ar"/>
    <s v="NO"/>
    <x v="1"/>
    <s v="NO"/>
    <s v="NO"/>
    <x v="2"/>
    <s v="CONAE"/>
    <x v="1"/>
    <s v="http://geoservicios.conae.gov.ar/geoserver/SMN/wms?"/>
    <x v="0"/>
    <x v="0"/>
    <s v="NO"/>
    <s v="NO"/>
    <s v="NO"/>
    <x v="2"/>
    <x v="1"/>
    <x v="0"/>
    <x v="1"/>
    <x v="6"/>
    <s v="NO"/>
    <s v="NO"/>
    <s v="NO"/>
    <s v="NO"/>
  </r>
  <r>
    <s v="Ministerio de Hacienda y Finanzas Públicas"/>
    <s v="INDEC"/>
    <x v="0"/>
    <x v="0"/>
    <s v="indec"/>
    <s v="Geoservicios INDEC"/>
    <s v="http://www.indec.gob.ar/"/>
    <d v="2017-03-01T00:00:00"/>
    <s v="Manuel Retamozo"/>
    <s v="mreta@indec.mecon.gov.ar"/>
    <s v="NO"/>
    <x v="1"/>
    <s v="NO"/>
    <s v="NO"/>
    <x v="3"/>
    <s v="http://www.indec.gob.ar/nivel2_default.asp?seccion=T&amp;id_tema=1"/>
    <x v="1"/>
    <s v="http://geoservicios.indec.gov.ar/geoserver/wms?"/>
    <x v="4"/>
    <x v="1"/>
    <s v="geoservicios.indec.gov.ar/geonetwork"/>
    <s v="geoservicios.indec.gov.ar/geonetwork"/>
    <s v="Habilitado"/>
    <x v="1"/>
    <x v="2"/>
    <x v="0"/>
    <x v="1"/>
    <x v="7"/>
    <s v="GEONETWORK"/>
    <s v="INDEC"/>
    <s v="Geoserver Web Map Service INDEC"/>
    <s v="NO"/>
  </r>
  <r>
    <s v="Ministerio de Agroindustria"/>
    <s v="Ministerio de Agroindustria"/>
    <x v="0"/>
    <x v="0"/>
    <s v="agroind"/>
    <s v="IDE Agroindustria"/>
    <s v="https://datos.magyp.gob.ar/"/>
    <d v="2016-10-26T00:00:00"/>
    <s v="Nora Lucioni"/>
    <s v="nlucioni@siia.gob.ar"/>
    <s v="26/10: se actualizaron visualizador y wms wfs en pag de idera y wms y geonetwork en catalogo // 13/10: se le envía mail para que completen el formulario de datos actualizados para estar seguros. Se aguarda respuesta para actualizar la página. // tienen nueva pagina de datos abiertos"/>
    <x v="0"/>
    <s v="https://datos.magyp.gob.ar/"/>
    <s v="NO"/>
    <x v="1"/>
    <s v="http://ide.agroindustria.gob.ar/visor/"/>
    <x v="1"/>
    <s v="http://ide.agroindustria.gob.ar/geoserver/agroindustria/ows?service=wms&amp;version=1.1.1&amp;request=GetCapabilities"/>
    <x v="5"/>
    <x v="1"/>
    <s v="http://ide.agroindustria.gob.ar/geonetwork/"/>
    <s v="http://ide.agroindustria.gob.ar/geonetwork/srv/spa/catalogue/csw?"/>
    <s v="Habilitado"/>
    <x v="1"/>
    <x v="2"/>
    <x v="3"/>
    <x v="1"/>
    <x v="8"/>
    <m/>
    <s v="SIIA"/>
    <s v="Ministerio de Agroindustria - GeoServer WMS"/>
    <s v="metadato para borrar"/>
  </r>
  <r>
    <s v="Ministerio de Educación y Deportes"/>
    <s v="Educación"/>
    <x v="0"/>
    <x v="0"/>
    <s v="mapa_edu"/>
    <s v="Mapa Educativo"/>
    <s v="http://mapa.educacion.gob.ar"/>
    <d v="2017-04-19T00:00:00"/>
    <s v="Luis Piccinali"/>
    <s v="luispicci@gmail.com"/>
    <s v="19/04/2017 actualizacion de los datos"/>
    <x v="1"/>
    <s v="NO"/>
    <s v="NO"/>
    <x v="3"/>
    <s v="http://mapa.educacion.gob.ar/mapas/educacion/localizar/"/>
    <x v="1"/>
    <s v="http://mapa.educacion.gob.ar/geoserver/ogc/wms?"/>
    <x v="6"/>
    <x v="0"/>
    <s v="NO"/>
    <s v="NO"/>
    <s v="NO"/>
    <x v="2"/>
    <x v="1"/>
    <x v="0"/>
    <x v="1"/>
    <x v="9"/>
    <s v="NO"/>
    <s v="Mapa_Educativo"/>
    <s v="Servicio de Mapas del Programa Nacional Mapa Educativo"/>
    <s v="NO"/>
  </r>
  <r>
    <s v="Presidencia de la Nación"/>
    <s v="SEDRONAR"/>
    <x v="0"/>
    <x v="0"/>
    <s v="sedronar"/>
    <s v="Dirección de Geo-Referenciamiento y Estadística"/>
    <s v="https://www.argentina.gob.ar/sedronar"/>
    <d v="2016-10-19T00:00:00"/>
    <s v="Mariano Fagalde"/>
    <s v="MFagalde@sedronar.gov.ar"/>
    <s v="NO"/>
    <x v="1"/>
    <s v="NO"/>
    <s v="NO"/>
    <x v="3"/>
    <s v="http://mapainteractivo.sedronar.gov.ar/"/>
    <x v="1"/>
    <s v="http://mapa.sedronar.gov.ar/geoserver/wms?"/>
    <x v="7"/>
    <x v="1"/>
    <s v="http://mapa.sedronar.gov.ar/catalogue/csw?"/>
    <s v="http://mapa.sedronar.gov.ar/catalogue/csw?"/>
    <s v="Habilitado"/>
    <x v="3"/>
    <x v="3"/>
    <x v="0"/>
    <x v="1"/>
    <x v="10"/>
    <s v="CSW"/>
    <s v="SEDRONAR"/>
    <s v="Catalogo SEDRONAR"/>
    <s v="NO"/>
  </r>
  <r>
    <s v="Ministerio de Defensa"/>
    <s v="Defensa"/>
    <x v="0"/>
    <x v="0"/>
    <s v="mindef"/>
    <s v="IDEMinDef"/>
    <s v="http://www.mindef.gov.ar/"/>
    <d v="2016-10-18T00:00:00"/>
    <s v="NO"/>
    <s v="NO"/>
    <s v="NO"/>
    <x v="1"/>
    <s v="NO"/>
    <s v="http://www.idera.gob.ar/images/stories/downloads/documentos/normativa/IDE_Ministerio_de_Defensa_Resolucion_447_2013.pdf"/>
    <x v="1"/>
    <s v="http://idemindef.ign.gob.ar/"/>
    <x v="1"/>
    <s v="http://idemindef.ign.gob.ar/geoserver/wms?"/>
    <x v="8"/>
    <x v="1"/>
    <s v="http://idemindef.ign.gob.ar/search/form/"/>
    <s v="http://idemindef.ign.gob.ar/catalogue/csw?"/>
    <s v="Habilitado"/>
    <x v="1"/>
    <x v="0"/>
    <x v="4"/>
    <x v="0"/>
    <x v="0"/>
    <s v="CSW"/>
    <s v="IDE_MinDef"/>
    <s v="My GeoServer WMS"/>
    <s v="NO"/>
  </r>
  <r>
    <s v="Ministerio de Interior, Obras Públicas y Vivienda"/>
    <m/>
    <x v="0"/>
    <x v="0"/>
    <s v="plan_terri"/>
    <s v="Planificación  Territorial"/>
    <s v="http://www.planificacion.gob.ar/"/>
    <d v="2016-10-19T00:00:00"/>
    <s v="Daniela Grifoni"/>
    <s v="dgrifoni@mininterior.gob.ar"/>
    <s v="29/03/17 rrodriguezcastro@mininterior.gob.ar es el contacto técnico. Se lo asesora en como cambiar el nombre del WMS, se aguarda respuesta."/>
    <x v="1"/>
    <s v="NO"/>
    <s v="http://www.idera.gob.ar/images/stories/downloads/documentos/normativa/PIP_Ministerio_de_Planificacion_Resolucion_1278_2014.pdf"/>
    <x v="1"/>
    <s v="http://sig.planificacion.gob.ar/maps/visor/"/>
    <x v="1"/>
    <s v="http://sig.planificacion.gob.ar/layers/public_wxs/"/>
    <x v="9"/>
    <x v="0"/>
    <s v="NO"/>
    <s v="NO"/>
    <s v="NO"/>
    <x v="4"/>
    <x v="1"/>
    <x v="0"/>
    <x v="1"/>
    <x v="1"/>
    <s v="WMS"/>
    <s v="Planificacion"/>
    <s v="-"/>
    <s v="NO"/>
  </r>
  <r>
    <s v="Ministerio de Energía y Minería"/>
    <s v="Tecnología de la Información, Ministerio de Energía y Minería"/>
    <x v="0"/>
    <x v="0"/>
    <s v="energia"/>
    <s v="Información Geográfica - Energía"/>
    <s v="http://sig.se.gob.ar/"/>
    <d v="2016-12-15T00:00:00"/>
    <s v="Martín Moroni"/>
    <s v="mmoroni@minplan.gob.ar"/>
    <s v="NO"/>
    <x v="0"/>
    <s v="http://datos.minem.gob.ar/"/>
    <s v="NO"/>
    <x v="3"/>
    <s v="http://sig.se.gob.ar/visor/visorsig.php"/>
    <x v="1"/>
    <s v="http://sig.se.gob.ar/wmsenergia?"/>
    <x v="0"/>
    <x v="1"/>
    <s v="http://ide.se.gov.ar/geonetwork/"/>
    <s v="http://ide.se.gov.ar/geonetwork/srv/spa/csw?service=CSW&amp;request=GetCapabilities"/>
    <s v="Habilitado"/>
    <x v="1"/>
    <x v="2"/>
    <x v="5"/>
    <x v="1"/>
    <x v="11"/>
    <s v="GEONETWORK"/>
    <s v="Energia"/>
    <s v="Mapa de Secretaría de Energía"/>
    <s v="NO"/>
  </r>
  <r>
    <s v="Ministerio de Defensa"/>
    <s v="Mapa Educativo, IGN, INDEC"/>
    <x v="0"/>
    <x v="0"/>
    <s v="bahra"/>
    <s v="BAHRA"/>
    <s v="http://www.bahra.gob.ar/"/>
    <d v="2017-03-29T00:00:00"/>
    <s v="Gonzalo Pérez"/>
    <s v="gperez@ign.gob.ar"/>
    <s v="se agrega a las páginas de Geoservicios y Visualizadores"/>
    <x v="1"/>
    <s v="NO"/>
    <s v="NO"/>
    <x v="4"/>
    <s v="www.bahra.gob.ar/mapa/"/>
    <x v="1"/>
    <s v="http://wms.ign.gob.ar/geoserver/idera/bahra/wms?"/>
    <x v="10"/>
    <x v="0"/>
    <s v="NO"/>
    <s v="NO"/>
    <s v="NO"/>
    <x v="2"/>
    <x v="1"/>
    <x v="6"/>
    <x v="1"/>
    <x v="12"/>
    <s v="WMS"/>
    <s v="BAHRA"/>
    <s v="Servicio de Mapas de la Base de Asentamientos Humanos de la República Argentina"/>
    <s v="NO"/>
  </r>
  <r>
    <s v="Ministerio de Defensa"/>
    <s v="Instituto Geografico Nacional"/>
    <x v="0"/>
    <x v="0"/>
    <s v="ign"/>
    <s v="IGN"/>
    <s v="http://www.ign.gob.ar/"/>
    <d v="2016-10-18T00:00:00"/>
    <s v="Horacio Castellaro"/>
    <s v="hcastellaro@ign.gob.ar"/>
    <s v="NO"/>
    <x v="1"/>
    <s v="NO"/>
    <s v="NO"/>
    <x v="1"/>
    <s v="https://ide.ign.gob.ar/portal/home/"/>
    <x v="1"/>
    <s v="http://wms.ign.gob.ar/geoserver/wms?"/>
    <x v="11"/>
    <x v="0"/>
    <s v="NO"/>
    <s v="NO"/>
    <s v="En desarrollo"/>
    <x v="2"/>
    <x v="1"/>
    <x v="0"/>
    <x v="1"/>
    <x v="13"/>
    <s v="WMS"/>
    <s v="IGN"/>
    <s v="Instituto Geográfico Nacional de la República Argentina"/>
    <s v="NO"/>
  </r>
  <r>
    <s v="Ministerio de Ambiente y Desarrollo Sustentable"/>
    <s v="IANIGLA"/>
    <x v="0"/>
    <x v="0"/>
    <s v="glaciares"/>
    <s v="Inventario Nacional de Glaciares"/>
    <s v="http://www.glaciaresargentinos.gob.ar/"/>
    <d v="2017-03-01T00:00:00"/>
    <s v="Gustavo Costa"/>
    <s v="gcosta@mendoza-conicet.gob.ar"/>
    <s v="UNCUYO Gobierno de Mendoza"/>
    <x v="1"/>
    <s v="NO"/>
    <s v="NO"/>
    <x v="3"/>
    <s v="http://www.glaciaresargentinos.gob.ar/mapas/"/>
    <x v="1"/>
    <s v="http://www.glaciaresargentinos.gob.ar:8080/geoserver/wms?"/>
    <x v="12"/>
    <x v="0"/>
    <s v="NO"/>
    <s v="NO"/>
    <s v="NO"/>
    <x v="2"/>
    <x v="1"/>
    <x v="0"/>
    <x v="1"/>
    <x v="3"/>
    <s v="NO"/>
    <s v="NO"/>
    <s v="NO"/>
    <s v="NO"/>
  </r>
  <r>
    <s v="Ministerio de Cultura"/>
    <s v="Sistema de Información Cultural de la República Argentina"/>
    <x v="0"/>
    <x v="0"/>
    <s v="sinca"/>
    <s v="Sistema de Información Cultural de la República Argentina"/>
    <s v="http://www.sinca.gob.ar"/>
    <d v="2017-03-01T00:00:00"/>
    <s v="Hernán Seiguer"/>
    <s v="hernanseiguer@gmail.com"/>
    <s v="02/03 se le manda mail para que complete el formulario"/>
    <x v="1"/>
    <s v="NO"/>
    <s v="NO"/>
    <x v="3"/>
    <s v="http://www.sinca.gob.ar/sic/mapa/"/>
    <x v="0"/>
    <s v="NO"/>
    <x v="0"/>
    <x v="0"/>
    <s v="NO"/>
    <s v="NO"/>
    <s v="NO"/>
    <x v="0"/>
    <x v="0"/>
    <x v="2"/>
    <x v="0"/>
    <x v="0"/>
    <s v="NO"/>
    <s v="NO"/>
    <s v="NO"/>
    <s v="NO"/>
  </r>
  <r>
    <s v="Ministerio de Agroindustria"/>
    <s v="Ministerio de Agroindustria"/>
    <x v="0"/>
    <x v="0"/>
    <s v="senasa"/>
    <s v="SENASA - Geoportal DNPV"/>
    <s v="http://www.senasa.gov.ar/"/>
    <d v="2016-10-14T00:00:00"/>
    <s v="Juan Bidart"/>
    <s v="jbidart@senasa.gov.ar "/>
    <s v="Javier_x0009_Orzuza_x0009_jorzuza@senasa.gov.ar"/>
    <x v="1"/>
    <s v="NO"/>
    <s v="NO"/>
    <x v="3"/>
    <s v="https://geonode.senasa.gov.ar/"/>
    <x v="1"/>
    <s v="https://geonode.senasa.gov.ar/geoserver/wms?"/>
    <x v="13"/>
    <x v="1"/>
    <s v="https://geonode.senasa.gov.ar/search/form/"/>
    <s v="https://geonode.senasa.gov.ar/catalogue/csw"/>
    <s v="Habilitado"/>
    <x v="3"/>
    <x v="3"/>
    <x v="7"/>
    <x v="1"/>
    <x v="0"/>
    <s v="CSW"/>
    <s v="SENASA"/>
    <s v="SENASA DNPV WMS"/>
    <s v="NO"/>
  </r>
  <r>
    <s v="Gobierno de la Provincia de Bahía Blanca"/>
    <s v="Secretaría de Modernización y Gobierno Abierto"/>
    <x v="1"/>
    <x v="1"/>
    <s v="bahia"/>
    <s v="Gobierno Abierto Bahía Blanca - Mapas"/>
    <s v="http://gabierto.bahiablanca.gob.ar/"/>
    <d v="2016-10-19T00:00:00"/>
    <s v="NO"/>
    <s v="NO"/>
    <s v="mapas de google, varios"/>
    <x v="2"/>
    <s v="http://datos.bahiablanca.gob.ar/home"/>
    <s v="NO"/>
    <x v="5"/>
    <s v="http://gabierto.bahiablanca.gov.ar/mapa-interactivo/"/>
    <x v="0"/>
    <s v="NO"/>
    <x v="0"/>
    <x v="0"/>
    <s v="NO"/>
    <s v="NO"/>
    <s v="NO"/>
    <x v="0"/>
    <x v="0"/>
    <x v="2"/>
    <x v="0"/>
    <x v="0"/>
    <s v="NO"/>
    <s v="NO"/>
    <s v="NO"/>
    <s v="NO"/>
  </r>
  <r>
    <s v="Municipalidad de Pergamino"/>
    <s v="Dirección de Sistemas de Informacion Georreferecniada"/>
    <x v="1"/>
    <x v="1"/>
    <s v="pergamino"/>
    <s v="IDE Pergamino"/>
    <s v="http://www.pergamino.gob.ar/"/>
    <d v="2016-12-19T00:00:00"/>
    <s v="Federico Gazaba"/>
    <s v="federico.gazaba@pergamino.gob.ar"/>
    <s v="MUNICIPIO"/>
    <x v="1"/>
    <s v="NO"/>
    <s v="NO"/>
    <x v="6"/>
    <s v="http://ide.pergamino.gob.ar/"/>
    <x v="2"/>
    <s v="http://ide.pergamino.gob.ar:8080/geoserver/wms?"/>
    <x v="0"/>
    <x v="2"/>
    <s v="http://ide.pergamino.gob.ar:8080/geonetwork/"/>
    <s v="http://ide.pergamino.gob.ar:8080/geonetwork/srv/es/csw?"/>
    <s v="Habilitado"/>
    <x v="1"/>
    <x v="2"/>
    <x v="0"/>
    <x v="2"/>
    <x v="14"/>
    <s v="GEONETWORK"/>
    <s v="IDE_Pergamino"/>
    <s v="IDE Pergamino"/>
    <s v="NO"/>
  </r>
  <r>
    <s v="Muncipalidad de Moreno"/>
    <s v="Dirección General de Desarrollo Tecnológico"/>
    <x v="1"/>
    <x v="1"/>
    <s v="moreno"/>
    <s v="Ide Moreno"/>
    <s v="http://www.moreno.gob.ar/"/>
    <d v="2016-10-26T00:00:00"/>
    <s v="Daniel Rivas"/>
    <s v="danielpablorivas@gmail.com"/>
    <s v="07/04/17 había preguntado el 29/03 a que link me refería...se le informa que nos referíamos a su consulta y que confirme si preguntaba por el visualizador.... -13-21/03/17 se le manda mail consultando sobre la normativa IDE, dado que consulta porque no está en esa categoría28/12 se manda mail consultando por el catálogo, responden que está online pero hay problemas de dominios, nos avisarán cuando esté // 26/10 se manda mail por el catálogo porque no anda el catalogo, el contacto es desarrollo.tecnologico.moreno@gmail.com con Martín Flores o Laura"/>
    <x v="1"/>
    <s v="NO"/>
    <s v="NO"/>
    <x v="6"/>
    <s v="http://mapas.moreno.gob.ar/"/>
    <x v="2"/>
    <s v="http://mapas.moreno.gob.ar/cgi-bin/mapserv?map=ide"/>
    <x v="14"/>
    <x v="2"/>
    <s v="http://csw.moreno.gob.ar:8080/geonetwork"/>
    <s v="NO"/>
    <s v="NO"/>
    <x v="1"/>
    <x v="2"/>
    <x v="8"/>
    <x v="2"/>
    <x v="15"/>
    <s v="GEONETWORK"/>
    <s v="IDE_Moreno"/>
    <s v="WMS IDE Moreno Municipio"/>
    <s v="PROBLEMAS CON EL EXTENT DE LAS CAPAS, EN QGIS NO CARGA"/>
  </r>
  <r>
    <s v="Universidad de la Plata?"/>
    <s v="CeSPI"/>
    <x v="1"/>
    <x v="1"/>
    <s v="laplata"/>
    <s v="Municipalidad de La Plata"/>
    <s v="http://www.laplata.gov.ar/"/>
    <d v="2016-10-19T00:00:00"/>
    <s v="NO"/>
    <s v="NO"/>
    <s v="10/04 nos responde preguntando cual es la consulta y se le indica que queremos saber el estado del visualizador y si es informacion oficial --  07/04/17 se reenvía el mail - 09/03/17 se le escribe a Delcogliano para ver si sabe de esto, porque no anda. realizado por CeSPI UNLP, no aparece en la pag de la municipalidad"/>
    <x v="1"/>
    <s v="NO"/>
    <s v="NO"/>
    <x v="5"/>
    <s v="http://sms.laplata.gov.ar/cenit/mapa.aspx"/>
    <x v="0"/>
    <s v="NO"/>
    <x v="0"/>
    <x v="0"/>
    <s v="NO"/>
    <s v="NO"/>
    <s v="NO"/>
    <x v="0"/>
    <x v="0"/>
    <x v="2"/>
    <x v="0"/>
    <x v="0"/>
    <s v="NO"/>
    <s v="NO"/>
    <s v="NO"/>
    <s v="NO"/>
  </r>
  <r>
    <s v="Municipalidad de Malvinas Argentinas"/>
    <s v="Dirección de Geomática"/>
    <x v="1"/>
    <x v="1"/>
    <s v="malvinas"/>
    <s v="Malvinas Argentinas"/>
    <s v="http://www.malvinasargentinas.gov.ar/"/>
    <d v="2016-10-19T00:00:00"/>
    <s v="Andrés Juarez"/>
    <s v="albertoandres.juarez@gmail.com"/>
    <s v="NO"/>
    <x v="1"/>
    <s v="NO"/>
    <s v="NO"/>
    <x v="5"/>
    <s v="http://mapas.malvinasargentinas.gov.ar/visor/map_default.phtml"/>
    <x v="0"/>
    <s v="NO"/>
    <x v="0"/>
    <x v="0"/>
    <s v="NO"/>
    <s v="NO"/>
    <s v="NO"/>
    <x v="0"/>
    <x v="0"/>
    <x v="2"/>
    <x v="0"/>
    <x v="0"/>
    <s v="NO"/>
    <s v="NO"/>
    <s v="NO"/>
    <s v="NO"/>
  </r>
  <r>
    <s v="Municipalidad de General Pueyrredon"/>
    <s v="Municipalidad de General Pueyrredon"/>
    <x v="1"/>
    <x v="1"/>
    <s v="mardel"/>
    <s v="Mapa Digital - MGP"/>
    <s v="http://www.mardelplata.gob.ar/"/>
    <d v="2016-10-19T00:00:00"/>
    <s v="NO"/>
    <s v="NO"/>
    <s v="NO"/>
    <x v="2"/>
    <s v="http://www.mardelplata.gob.ar/opendata"/>
    <s v="NO"/>
    <x v="5"/>
    <s v="http://gis.mardelplata.gob.ar/app_mapa_interactivo/planodigital.php"/>
    <x v="0"/>
    <s v="NO"/>
    <x v="0"/>
    <x v="0"/>
    <s v="NO"/>
    <s v="NO"/>
    <s v="NO"/>
    <x v="0"/>
    <x v="0"/>
    <x v="2"/>
    <x v="0"/>
    <x v="0"/>
    <s v="NO"/>
    <s v="NO"/>
    <s v="NO"/>
    <s v="NO"/>
  </r>
  <r>
    <s v="Ministerio de Infraestructura y Servicios Públicos"/>
    <s v="Autoridad del Agua"/>
    <x v="2"/>
    <x v="1"/>
    <s v="agua"/>
    <s v="Autoridad del Agua"/>
    <s v="http://www.ada.gba.gov.ar/"/>
    <d v="2016-10-27T00:00:00"/>
    <s v="Karina Tau"/>
    <s v="karinatau@hotmail.com"/>
    <s v="07/04/17 se le vuelve a escribir a ver si responde - 16/03/2017 nos pasa el contacto Yuli Infante, le mandamos mail a ver si tienen wms, además la url del visor cambió, se actualiza en la tabla ver contacto y si tienen wms"/>
    <x v="1"/>
    <s v="NO"/>
    <s v="NO"/>
    <x v="7"/>
    <s v="http://gis.ada.gba.gov.ar/gis/"/>
    <x v="0"/>
    <s v="NO"/>
    <x v="0"/>
    <x v="0"/>
    <s v="NO"/>
    <s v="NO"/>
    <s v="NO"/>
    <x v="0"/>
    <x v="0"/>
    <x v="2"/>
    <x v="0"/>
    <x v="0"/>
    <s v="NO"/>
    <s v="NO"/>
    <s v="NO"/>
    <s v="NO"/>
  </r>
  <r>
    <s v="Ministerio de Infraestructura y Servicios Públicos"/>
    <s v="Subsecretaría Social de Tierras, Urbanismo y Vivienda - Instituto de la Vivienda de la Provincia de Buenos Aires"/>
    <x v="2"/>
    <x v="1"/>
    <s v="idehab"/>
    <s v="IDEHab"/>
    <s v="http://www.mosp.gba.gov.ar/subsecretarias/subST.php"/>
    <d v="2017-02-24T00:00:00"/>
    <s v="NO"/>
    <s v="idehab.pba@gmail.com"/>
    <s v="10/04/17 responde que estan revisando el sistema y ponen cc al responsable de informática que es Federico Sanche -- 07/04/17 se les consulta si lo pudieron ver, dado que no han completado el formulario  - 07/03/17 dicen que van a completar el formulario - 24/02/2017 se manda mail a ver si está vigente y si completan el form"/>
    <x v="1"/>
    <s v="NO"/>
    <s v="NO"/>
    <x v="8"/>
    <s v="http://190.188.234.6/mapa"/>
    <x v="3"/>
    <s v="http://190.188.234.6/geoserver/wms?"/>
    <x v="0"/>
    <x v="0"/>
    <s v="NO"/>
    <s v="NO"/>
    <s v="NO"/>
    <x v="2"/>
    <x v="1"/>
    <x v="0"/>
    <x v="2"/>
    <x v="16"/>
    <s v="NO"/>
    <s v="NO"/>
    <s v="NO"/>
    <s v="NO"/>
  </r>
  <r>
    <s v="ARBA"/>
    <s v="ARBA"/>
    <x v="2"/>
    <x v="1"/>
    <s v="arba"/>
    <s v="CARTO ARBA"/>
    <s v="http://www.arba.gov.ar/"/>
    <d v="2016-10-19T00:00:00"/>
    <s v="Juan Arrigoni"/>
    <s v="jarrigoni@arba.gov.ar"/>
    <s v="deshabilitado wfs"/>
    <x v="1"/>
    <s v="NO"/>
    <s v="NO"/>
    <x v="7"/>
    <s v="www.carto.arba.gov.ar"/>
    <x v="3"/>
    <s v="http://cartoservices.arba.gov.ar/geoserver/cartoservice/wms?"/>
    <x v="0"/>
    <x v="0"/>
    <s v="NO"/>
    <s v="NO"/>
    <s v="NO"/>
    <x v="2"/>
    <x v="1"/>
    <x v="0"/>
    <x v="2"/>
    <x v="17"/>
    <s v="WMS"/>
    <s v="ARBA"/>
    <s v="Servicio WMS ARBA"/>
    <s v="NO"/>
  </r>
  <r>
    <s v="Ministerio de Infraestructura y Servicios Públicos"/>
    <s v="Infraestructura"/>
    <x v="2"/>
    <x v="1"/>
    <s v="infra"/>
    <s v="GeoInfra"/>
    <s v="www.mosp.gba.gov.ar"/>
    <d v="2017-05-24T00:00:00"/>
    <s v="Carlos Meza Mauro Zayfert"/>
    <s v="geobasig@gmail.com / maurozayfert@gmail.com"/>
    <s v="24/05 se le escribe a Juan dado que el WMS de GeoBASIG y Geoinfra son iguales -- 24/05 se manda mail porque no anda geoserver y en el visualizador no andan las capas de ADA, informan que cambió su WMS --2/12 responden al formulario //se mandó mail para saber si tienen geoservicios"/>
    <x v="1"/>
    <s v="NO"/>
    <s v="NO"/>
    <x v="7"/>
    <s v="http://geolibre.geobasig.com.ar/"/>
    <x v="3"/>
    <s v="http://geobasig.com.ar/geoserver29/Geodesia/wms?"/>
    <x v="0"/>
    <x v="0"/>
    <s v="NO"/>
    <s v="NO"/>
    <s v="NO"/>
    <x v="2"/>
    <x v="1"/>
    <x v="0"/>
    <x v="2"/>
    <x v="3"/>
    <s v="NO"/>
    <s v="NO"/>
    <s v="NO"/>
    <s v="NO"/>
  </r>
  <r>
    <s v="Ministerio de Infraestructura y Servicios Públicos"/>
    <s v="Departamento de Cartografía de la Dirección de Geodesia e Imágenes Satelitales"/>
    <x v="2"/>
    <x v="1"/>
    <s v="geobasig"/>
    <s v="GEOBASIG"/>
    <s v="http://www.mosp.gba.gov.ar/sitios/geodesia/"/>
    <d v="2016-11-01T00:00:00"/>
    <s v="Mauro Zayfert"/>
    <s v="maurozayfert@gmail.com"/>
    <s v="24/05 se le escribe a Juan dado que el WMS de GeoBASIG y Geoinfra son iguales -- actualizado el wms 11/11 actualizan la url, pero se les pide si se puede configurar el metadato del wms (&quot;juan garriz&quot; &lt;tgarriz@gmail.com&gt;) // 01/11 se le escribe al contacto que nos pasaron  // 31/10 Mauro de Hidraulica indica que el contacto es gmbertolotti@gmail.com // se vuelve a consultar a ver si es que pueden actualizar los datos // geobasig@gmail.com Juan Pablo Garriz mail enviado para si ese es el contacto y quien es el responsable /// geosecdir@mosp.gba.gov.ar, geodigit@mosp.gba.gov.ar, geobasig@gmail.com"/>
    <x v="1"/>
    <s v="NO"/>
    <s v="NO"/>
    <x v="7"/>
    <s v="http://abierto.geobasig.com.ar/"/>
    <x v="3"/>
    <s v="http://geobasig.com.ar/geoserver29/Geodesia/wms?"/>
    <x v="15"/>
    <x v="0"/>
    <s v="NO"/>
    <s v="NO"/>
    <s v="NO"/>
    <x v="2"/>
    <x v="0"/>
    <x v="9"/>
    <x v="0"/>
    <x v="0"/>
    <s v="WMS"/>
    <s v="GEOBASIG"/>
    <s v="Dirección de Geodesia - Prov. de Bs As"/>
    <s v="NO"/>
  </r>
  <r>
    <s v="Ministerio de Educación"/>
    <s v="Dirección Provincial de Planeamiento / Dirección de Información y Estadística"/>
    <x v="2"/>
    <x v="1"/>
    <s v="escolar"/>
    <s v="Mapa escolar"/>
    <s v="http://servicios2.abc.gov.ar/escuelas/mapaescolar/default.cfm"/>
    <d v="2016-10-26T00:00:00"/>
    <s v="Silvina Fernández"/>
    <s v="silvinaedithfe@yahoo.com.ar"/>
    <s v="mail enviado 31/08 para si ese es el contacto y quien es el responsable /// mapa_escolar@ed.gba.gov.ar; mapaescolarba@gmail.com"/>
    <x v="1"/>
    <s v="NO"/>
    <s v="NO"/>
    <x v="7"/>
    <s v="http://mapaescolar.dyndns.org/mapaescolar/"/>
    <x v="3"/>
    <s v="http://mapaescolar.dyndns.org/geoserver/mapa/wms?"/>
    <x v="16"/>
    <x v="0"/>
    <s v="NO"/>
    <s v="NO"/>
    <s v="NO"/>
    <x v="2"/>
    <x v="1"/>
    <x v="0"/>
    <x v="2"/>
    <x v="3"/>
    <s v="WMS"/>
    <s v="ESCOLAR"/>
    <s v="GeoServer Web Map Service"/>
    <s v="NO"/>
  </r>
  <r>
    <s v="Gobierno de la Provincia"/>
    <s v="Ministerio de Salud de la provincia de Buenos Aires"/>
    <x v="2"/>
    <x v="1"/>
    <s v="salud"/>
    <s v="Área de SIG para Gestión de la Salud"/>
    <s v="http://www.ms.gba.gov.ar/sitios/capacitacion/"/>
    <d v="2016-10-18T00:00:00"/>
    <s v="Betina Zucchino"/>
    <s v="sig.msba@gmail.com"/>
    <s v="encuesta completada: Estamos reestructurando los servicios y visores."/>
    <x v="1"/>
    <s v="NO"/>
    <s v="NO"/>
    <x v="7"/>
    <s v="http://www.ms.gba.gov.ar/sitios/geosalud/category/mapas-interactivos/"/>
    <x v="0"/>
    <s v="NO"/>
    <x v="0"/>
    <x v="0"/>
    <s v="NO"/>
    <s v="NO"/>
    <s v="NO"/>
    <x v="0"/>
    <x v="0"/>
    <x v="2"/>
    <x v="0"/>
    <x v="0"/>
    <s v="NO"/>
    <s v="NO"/>
    <s v="NO"/>
    <s v="NO"/>
  </r>
  <r>
    <s v="Ministerio de Infraestructura y Servicios Públicos"/>
    <s v="Direccion Provincial de Obra Hidraulica"/>
    <x v="2"/>
    <x v="1"/>
    <s v="hidraulica"/>
    <s v="SIG Hidráulica"/>
    <s v="http://www.mosp.gba.gov.ar/"/>
    <d v="2016-11-11T00:00:00"/>
    <s v="Juan Alarcon"/>
    <s v="juanmauroalarcon@gmail.com"/>
    <s v="11/11 modificaron la url del wms y le pusieron nombre. 31/10 el contacto es Mauro modificaron el nombre del servicio pero aparece mal la url se les escribe para ver como solucionarlo, dado que el metadato está tomando esa url. indican que hay que dar de baja http://www.mosp.gba.gov.ar/sig_hidraulica/website/dipac/viewer.htm. y que agreguemos GEOBASIG. se les indica que se realizará los cambios, se agurada a ver si es que modifican la url publica//28/10 responden al formulario con un nuevo wms //26/10 se manda mail para que complete el formulario e informe el wms  /// hay nuevos links y contacto, pero el wms tiene un error"/>
    <x v="1"/>
    <s v="NO"/>
    <s v="NO"/>
    <x v="7"/>
    <s v="http://www.mosp.gba.gov.ar/sig_hidraulica/ms/publico/"/>
    <x v="3"/>
    <s v="http://www.mosp.gba.gov.ar/sig_hidraulica/ms/publico/wms.xml"/>
    <x v="0"/>
    <x v="0"/>
    <s v="NO"/>
    <s v="NO"/>
    <s v="NO"/>
    <x v="2"/>
    <x v="1"/>
    <x v="10"/>
    <x v="2"/>
    <x v="18"/>
    <s v="WMS"/>
    <s v="IDERA (cambiar)"/>
    <s v="WMS - DPOHidraulica BsAs"/>
    <s v="NO"/>
  </r>
  <r>
    <s v="Ministerio de Infraestructura y Servicios Públicos"/>
    <s v="D.P. Ordenamiento Urbano y Territorial"/>
    <x v="2"/>
    <x v="1"/>
    <s v="urbasig"/>
    <s v="URBASIG"/>
    <s v="http://www.gob.gba.gov.ar/portal/subsecretarias/asuntos/urbasig.php"/>
    <d v="2017-05-24T00:00:00"/>
    <s v="Juan Pablo Quiñones "/>
    <s v="jpq.1987@gmail.com"/>
    <s v="nos avisa Juan Pablo que está caido el servidor, se le pide que nos avise cuando esté online24/05 se le escribe portque da error la página --12/04/2017 nos responden con la nueva url 07/04/17 se le escribe de nuevo porque no respondió y hoy no se puede acceder a nada - 14/03/17 nos adjunta el mail de Juan Pablo Quiñones para consultarle, se envia mail- 09/03/2017 se consulta si averiguaron algo //  24/02/2017 se manda mail para ver si son los mismos de geobasig y si arreglan geoserver"/>
    <x v="1"/>
    <s v="NO"/>
    <s v="NO"/>
    <x v="7"/>
    <s v="www.urbasig.minfra.gba.gov.ar"/>
    <x v="3"/>
    <s v="http://www.urbasig.minfra.gba.gob.ar/geoserver/urbasig/wms?"/>
    <x v="17"/>
    <x v="0"/>
    <s v="NO"/>
    <s v="NO"/>
    <s v="NO"/>
    <x v="2"/>
    <x v="1"/>
    <x v="0"/>
    <x v="2"/>
    <x v="3"/>
    <s v="WMS"/>
    <s v="URBASIG"/>
    <s v="GeoServer Web Map Service"/>
    <s v="23/02/17 no anda nada"/>
  </r>
  <r>
    <s v="Universidad Nacional del Centro de la Provincia de Buenos Aires"/>
    <s v="Facultad de Ciencias Humanas"/>
    <x v="3"/>
    <x v="1"/>
    <s v="ide_unicen"/>
    <s v="IDE Facultad de Ciencias Humanas - UNICEN"/>
    <s v="http://www.fch.unicen.edu.ar/"/>
    <d v="2017-05-05T00:00:00"/>
    <s v="Santiago Linares"/>
    <s v="slinares@fch.unicen.edu.ar"/>
    <s v="05/05 se le escribe a ver si es que pueden ver eso del wms, no se pone en la web-- 03/03/17 nos manda el link al visor y wms. El wms no carga en qgis y el visor solo carga las capas si el monitor es chico."/>
    <x v="1"/>
    <s v="NO"/>
    <s v="NO"/>
    <x v="9"/>
    <s v="http://ide.fch.unicen.edu.ar/ "/>
    <x v="4"/>
    <s v="http://190.0.236.21/cgi-bin/mapserv?map=/var/www/gistandil/GisTandil/maps/GisTandil.map&amp;VERSION=1.3.0"/>
    <x v="0"/>
    <x v="0"/>
    <s v="NO"/>
    <s v="NO"/>
    <s v="NO"/>
    <x v="4"/>
    <x v="1"/>
    <x v="11"/>
    <x v="3"/>
    <x v="0"/>
    <s v="NO"/>
    <s v="NO"/>
    <s v="NO"/>
    <s v="NO"/>
  </r>
  <r>
    <s v="Universidad Nacional de General Sarmiento"/>
    <s v="Instituto del Conurbano"/>
    <x v="3"/>
    <x v="1"/>
    <s v="ungs"/>
    <s v="IDE CONURBANO"/>
    <s v="www.ungs.edu.ar/"/>
    <d v="2016-10-19T00:00:00"/>
    <s v="Andrés Jurez"/>
    <s v="ideconurbano@gmail.com"/>
    <s v="NO"/>
    <x v="1"/>
    <s v="NO"/>
    <s v="NO"/>
    <x v="9"/>
    <s v="http://ideconurbano.ungs.edu.ar/"/>
    <x v="4"/>
    <s v="http://ideconurbano.ungs.edu.ar/geoserver/wms?"/>
    <x v="18"/>
    <x v="3"/>
    <s v="http://ideconurbano.ungs.edu.ar/"/>
    <s v="http://ideconurbano.ungs.edu.ar/catalogue/csw?"/>
    <s v="Habilitado"/>
    <x v="3"/>
    <x v="3"/>
    <x v="0"/>
    <x v="3"/>
    <x v="19"/>
    <s v="CSW"/>
    <s v="IDE_Conurbano"/>
    <s v="NO"/>
    <s v="NO"/>
  </r>
  <r>
    <s v="Municipalidad de San Fernando del Valle de Catamarca"/>
    <s v="Secretaría de Hacienda - Dirección de Catastro y Estadística"/>
    <x v="1"/>
    <x v="2"/>
    <s v="sfvcatamarca"/>
    <s v="IDE Municipalidad de San Fernando del Valle de Catamarca"/>
    <s v="http://www.sfvcatamarca.gov.ar/"/>
    <d v="2017-03-20T00:00:00"/>
    <s v="Pedro Monferran"/>
    <s v="pedromonferran@hotmail.com; pmonferran@catamarcaciudad.gob.ar; catastromunicipal@catamarcaciudad.gob.ar"/>
    <s v="20/03 responde al formulario y manda la normativa por mail - se actualiza la pagina web de idera y se le informa que no anda bien al menos una capa WFS y que completen el nombre del servicio y el contacto -- 03/03/2017 se le escribe de nuevo - 09/01 se le escribe para que complete el formulario"/>
    <x v="1"/>
    <s v="NO"/>
    <s v="SI"/>
    <x v="6"/>
    <s v="http://190.228.16.100/gismunicipal/"/>
    <x v="2"/>
    <s v="http://190.228.16.100/geoserver/catamarca_editable/wms"/>
    <x v="19"/>
    <x v="0"/>
    <s v="NO"/>
    <s v="NO"/>
    <s v="En desarrollo"/>
    <x v="2"/>
    <x v="1"/>
    <x v="0"/>
    <x v="2"/>
    <x v="3"/>
    <s v="NO"/>
    <s v="NO"/>
    <s v="NO"/>
    <s v="NO"/>
  </r>
  <r>
    <s v="Gobierno de la Provincia de Catamarca"/>
    <s v="Dirección Provincial de Planificación"/>
    <x v="2"/>
    <x v="2"/>
    <s v="acatamarca"/>
    <s v="Atlas Catamarca"/>
    <s v="http://200.43.169.149/"/>
    <d v="2017-03-20T00:00:00"/>
    <s v="Matias Rafael Castro Diaz"/>
    <s v="mcastrodiaz@catamarca.gov.ar"/>
    <s v="07/04 anda todo ok - 10/03 completan el formulario, se les a Maubecin responde que lo hemos recibido que completen los datos de contacto -- 01/03 anda… 18/01 no anda…"/>
    <x v="1"/>
    <s v="NO"/>
    <s v="http://www.idera.gob.ar/images/stories/downloads/documentos/normativa/IDECAT_Decreto2169_Ano2016.pdf"/>
    <x v="8"/>
    <s v="http://200.43.169.149/"/>
    <x v="3"/>
    <s v="http://200.43.169.149/geoserver/wms?"/>
    <x v="20"/>
    <x v="4"/>
    <s v="http://200.43.169.146:8080/geonetwork/srv/spa/catalog.search#/home"/>
    <s v="NO"/>
    <s v="En desarrollo"/>
    <x v="1"/>
    <x v="2"/>
    <x v="0"/>
    <x v="4"/>
    <x v="20"/>
    <s v="CSW"/>
    <s v="IDE_Catamarca"/>
    <s v="Servicio Web de Mapas de la IDE de Catamarca"/>
    <s v="NO"/>
  </r>
  <r>
    <s v="Gobierno del pueblo de Chaco"/>
    <s v="Gobierno del pueblo de Chaco"/>
    <x v="2"/>
    <x v="3"/>
    <s v="idechaco"/>
    <s v="ETISIG Chaco"/>
    <s v="http://idechaco.gob.ar/"/>
    <d v="2016-12-16T00:00:00"/>
    <s v="Fabián Serafini"/>
    <s v="elfabi87@gmail.com "/>
    <s v="07/04/17 se observan problemas con el wms "/>
    <x v="1"/>
    <s v="NO"/>
    <s v="http://www.idera.gob.ar/images/stories/downloads/documentos/normativa/ETISIG_Chaco_Decreto1565_2008.pdf"/>
    <x v="8"/>
    <s v="http://idechaco.gob.ar/sigide/"/>
    <x v="3"/>
    <s v="http://idechaco.gob.ar/geoserver/IDEChaco/wms?"/>
    <x v="21"/>
    <x v="4"/>
    <s v="http://idechaco.gob.ar/geonetwork/srv/en/main.home"/>
    <s v="http://idechaco.gob.ar/geonetwork/srv/es/csw?"/>
    <s v="Habilitado"/>
    <x v="1"/>
    <x v="2"/>
    <x v="12"/>
    <x v="5"/>
    <x v="21"/>
    <s v="GEONETWORK"/>
    <s v="ETISIG_Chaco"/>
    <s v="Servicio WMS - IDE Chaco"/>
    <s v="NO"/>
  </r>
  <r>
    <s v="Ministerio de Agroindustria"/>
    <s v="INTA"/>
    <x v="2"/>
    <x v="3"/>
    <s v="eeachaco"/>
    <s v="Nodo EEA Chaco"/>
    <s v="INTA"/>
    <d v="2016-10-18T00:00:00"/>
    <s v="Silvia Yanina Goytia"/>
    <s v="goytia.yanina@inta.gob.ar"/>
    <s v="encuesta completada: Estado del Servicio se encuentra en proceso de carga de datos"/>
    <x v="1"/>
    <s v="NO"/>
    <s v="NO"/>
    <x v="2"/>
    <s v="GEOINTA"/>
    <x v="3"/>
    <s v="http://wms.geointa.inta.gob.ar/geochaco/wms?"/>
    <x v="22"/>
    <x v="0"/>
    <s v="INTA"/>
    <s v="NO"/>
    <s v="NO"/>
    <x v="2"/>
    <x v="1"/>
    <x v="0"/>
    <x v="5"/>
    <x v="1"/>
    <s v="WMS"/>
    <s v="INTA"/>
    <s v="NO"/>
    <s v="NO"/>
  </r>
  <r>
    <s v="Dirección General de Estadísticas y Censos"/>
    <s v="Dirección General de Estadísticas y Censos"/>
    <x v="2"/>
    <x v="4"/>
    <s v="dgeyc_chubut"/>
    <s v="IDE DGEyC"/>
    <s v="NO"/>
    <d v="2016-12-20T00:00:00"/>
    <s v="Cristian Hermosilla"/>
    <s v="cristianhermo@yahoo.com.ar"/>
    <s v="NO"/>
    <x v="1"/>
    <s v="NO"/>
    <s v="NO"/>
    <x v="8"/>
    <s v="http://ide.estadistica.chubut.gov.ar/mapas/"/>
    <x v="3"/>
    <s v="http://ide.estadistica.chubut.gov.ar/geoserver/wms?"/>
    <x v="23"/>
    <x v="0"/>
    <s v="NO"/>
    <s v="NO"/>
    <s v="NO"/>
    <x v="2"/>
    <x v="1"/>
    <x v="0"/>
    <x v="6"/>
    <x v="22"/>
    <m/>
    <s v="IDE_Chubut"/>
    <s v="Servicio WMS para el proyecto IDEChubut"/>
    <s v="NO"/>
  </r>
  <r>
    <s v="Dirección General de Catastro e Información Territorial"/>
    <s v="Dirección General de Catastro e Información Territorial"/>
    <x v="2"/>
    <x v="4"/>
    <s v="sit_chubut"/>
    <s v="Sistema de Información Territorial"/>
    <s v="www.chubut.gov.ar/catastro"/>
    <d v="2016-12-20T00:00:00"/>
    <s v="Claudia Nowotny"/>
    <s v="claudia_nowotny@hotmail.com"/>
    <s v="20/12 se manda mail para que complete el formulario"/>
    <x v="1"/>
    <s v="NO"/>
    <s v="NO"/>
    <x v="7"/>
    <s v="http://www.catastro.chubut.gov.ar/"/>
    <x v="3"/>
    <s v="http://www.catastro.chubut.gov.ar/geoserver/Chubut/wms?"/>
    <x v="24"/>
    <x v="0"/>
    <s v="NO"/>
    <s v="NO"/>
    <s v="NO"/>
    <x v="2"/>
    <x v="1"/>
    <x v="0"/>
    <x v="6"/>
    <x v="23"/>
    <s v="WMS"/>
    <s v="Catastro_Chubut"/>
    <s v="Chubutr Web Map Service"/>
    <s v="R AL FINAL DE MAS"/>
  </r>
  <r>
    <s v="Gobierno de la Ciudad de Bs. As."/>
    <s v="Gobierno de la Ciudad de Bs. As."/>
    <x v="1"/>
    <x v="5"/>
    <s v="bsas"/>
    <s v="Gobierno de la Ciudad de Bs. As."/>
    <s v="NO"/>
    <d v="2017-01-10T00:00:00"/>
    <s v="Nico"/>
    <s v="NO"/>
    <s v="contacto?"/>
    <x v="0"/>
    <s v="http://data.buenosaires.gob.ar/"/>
    <s v="NO"/>
    <x v="7"/>
    <s v="https://mapa.buenosaires.gob.ar"/>
    <x v="0"/>
    <s v="NO"/>
    <x v="0"/>
    <x v="0"/>
    <s v="NO"/>
    <s v="NO"/>
    <s v="NO"/>
    <x v="0"/>
    <x v="0"/>
    <x v="2"/>
    <x v="0"/>
    <x v="0"/>
    <s v="NO"/>
    <s v="NO"/>
    <s v="NO"/>
    <s v="NO"/>
  </r>
  <r>
    <s v="Universidad de Buenos Aires"/>
    <s v="Facultad de Filosofía y Letras (Instituto de Geografía)"/>
    <x v="3"/>
    <x v="5"/>
    <s v="pirna"/>
    <s v="Programa de Investigaciones en Recursos Naturales y Ambiente (PIRNA)"/>
    <s v="http://pirna.com.ar/"/>
    <d v="2016-10-19T00:00:00"/>
    <s v="Aldo Agunin"/>
    <s v="pirna@pirna.com.ar"/>
    <s v="NO"/>
    <x v="1"/>
    <s v="NO"/>
    <s v="NO"/>
    <x v="9"/>
    <s v="http://pirna.com.ar:8080/visor/composer/"/>
    <x v="4"/>
    <s v="http://pirna.com.ar:8080/geoserver/wms?"/>
    <x v="25"/>
    <x v="0"/>
    <s v="NO"/>
    <s v="NO"/>
    <s v="NO"/>
    <x v="2"/>
    <x v="1"/>
    <x v="11"/>
    <x v="3"/>
    <x v="0"/>
    <s v="WMS"/>
    <s v="PIRNA"/>
    <s v="PIRNA-GeoServer Web Map Service"/>
    <s v="NO"/>
  </r>
  <r>
    <s v="Gobierno de la provincia de Córdoba"/>
    <s v="Secretaría de Ingresos Públicos"/>
    <x v="1"/>
    <x v="6"/>
    <s v="cat_cord"/>
    <s v="Dirección General de Catastro"/>
    <s v="http://www.cba.gov.ar/"/>
    <d v="2017-04-07T00:00:00"/>
    <s v="Figliolo Pablo"/>
    <s v="figliolo_p@cordoba.gov.ar"/>
    <s v="nos responden que no tienen Geoservicios y se agrega al visualizador07/04/17 se les escribe para saber los Geoservicios - 10/03/17 Piumetto nos pone en contacto con dos personas Silvia y Andrés, se les escribe, tienen dos visualizadores, cuál es la diferencia? Y se espera saber sobre los geoservicios a Silvia - 02/03/2017 se manda un mail a Piumetto para ver si lo dejamos o lo reemplazamos…//es con usuario y contraseña"/>
    <x v="1"/>
    <s v="https://gobiernoabierto.cordoba.gob.ar/data/datos-abiertos"/>
    <s v="NO"/>
    <x v="10"/>
    <s v="https://gobiernoabierto.cordoba.gob.ar/mapas/emap/#"/>
    <x v="0"/>
    <s v="NO"/>
    <x v="0"/>
    <x v="0"/>
    <s v="NO"/>
    <s v="NO"/>
    <s v="NO"/>
    <x v="0"/>
    <x v="0"/>
    <x v="2"/>
    <x v="0"/>
    <x v="0"/>
    <s v="NO"/>
    <s v="NO"/>
    <s v="NO"/>
    <s v="NO"/>
  </r>
  <r>
    <s v="Secretaría General de la Gobernación"/>
    <s v="Subdirección de Cartografía y SIG"/>
    <x v="2"/>
    <x v="6"/>
    <s v="estad_cord"/>
    <s v="Dirección General de Estadística y Censos de Córdoba"/>
    <s v="http://estadistica.cba.gov.ar/Territorio/GeoPortal/tabid/564/language/es-AR/Default.aspx"/>
    <d v="2017-01-10T00:00:00"/>
    <s v="Beatriz Restrepo Cúneo"/>
    <s v="bearesc@gmail.com"/>
    <s v="por contacto con Mario Piumetto el 06/03/2017 se carga la pagina del geoportal en la pagina de visualizadores, igual se consulta a él por los geoservicios /// contacto? // tienen mas de un visualizador, está el atlas 2007, el de estadistica y un geoexplorer que no anda"/>
    <x v="1"/>
    <s v="NO"/>
    <s v="NO"/>
    <x v="10"/>
    <s v="http://estadistica.cba.gov.ar/Territorio/GeoPortal/tabid/564/language/es-AR/Default.aspx"/>
    <x v="3"/>
    <s v="http://geoportal.cba.gov.ar/geoserver/wms?"/>
    <x v="26"/>
    <x v="4"/>
    <s v="http://estadistica.cba.gov.ar/LinkClick.aspx?link=845&amp;tabid=564&amp;language=es-AR"/>
    <s v="NO"/>
    <s v="NO"/>
    <x v="5"/>
    <x v="1"/>
    <x v="13"/>
    <x v="7"/>
    <x v="0"/>
    <s v="WMS"/>
    <s v="IDERA (cambiar)"/>
    <s v="Web Map Service"/>
    <s v="NO"/>
  </r>
  <r>
    <s v="Ministerio de Agroindustria"/>
    <s v="INTA"/>
    <x v="2"/>
    <x v="6"/>
    <s v="eea_manf"/>
    <s v="Nodo EEA Manfredi"/>
    <s v="NO"/>
    <d v="2016-10-28T00:00:00"/>
    <s v="NO"/>
    <s v="NO"/>
    <s v="01/03/17 no anda nada de inta!"/>
    <x v="1"/>
    <s v="NO"/>
    <s v="NO"/>
    <x v="2"/>
    <s v="INTA"/>
    <x v="3"/>
    <s v="http://wms.geointa.inta.gob.ar/geocordoba/wms?"/>
    <x v="27"/>
    <x v="0"/>
    <s v="NO"/>
    <s v="NO"/>
    <s v="del general de INTA"/>
    <x v="2"/>
    <x v="1"/>
    <x v="0"/>
    <x v="8"/>
    <x v="24"/>
    <s v="WMS"/>
    <s v="INTA"/>
    <s v="GeoServer Web Map Service"/>
    <s v="NO"/>
  </r>
  <r>
    <s v="Municipalidad de la Ciudad de Corrientes"/>
    <s v="Subsecretaría de Sistemas de Información Geográfica"/>
    <x v="1"/>
    <x v="7"/>
    <s v="idemcc"/>
    <s v="Infraestructura de Datos Espaciales de la Municipalidad de la Ciudad de Corrientes"/>
    <s v="http://gis.ciudaddecorrientes.gob.ar/"/>
    <d v="2017-03-06T00:00:00"/>
    <s v="Edgardo Podesta"/>
    <s v="ed_podesta@hotmail.com"/>
    <s v="anuncio via mail 20/02"/>
    <x v="1"/>
    <s v="NO"/>
    <s v="http://gis.ciudaddecorrientes.gob.ar/resolucion_creacion_idemcc.html"/>
    <x v="6"/>
    <s v="http://gis.ciudaddecorrientes.gob.ar/idemcc/"/>
    <x v="2"/>
    <s v="http://gis.ciudaddecorrientes.gob.ar:8000/geoserver/wms?"/>
    <x v="0"/>
    <x v="2"/>
    <s v="http://catalogogis.ciudaddecorrientes.gob.ar:8001/geonetwork/"/>
    <s v="http://catalogogis.ciudaddecorrientes.gob.ar:8001/geonetwork/srv/eng/csw?service=CSW&amp;version=2.0.2&amp;request=GetCapabilities"/>
    <s v="Habilitado"/>
    <x v="1"/>
    <x v="2"/>
    <x v="0"/>
    <x v="9"/>
    <x v="25"/>
    <s v="GEONETWORK"/>
    <s v="NO"/>
    <s v="NO"/>
    <s v="NO"/>
  </r>
  <r>
    <s v="Gobierno de la Provincia de Corrientes"/>
    <s v="Ministerio de Producción, Trabajo y Turismo - Area de cartografía y GIS"/>
    <x v="2"/>
    <x v="7"/>
    <s v="corr-tur"/>
    <s v="Ministerio de Producción, Trabajo y Turismo "/>
    <s v="NO"/>
    <d v="2017-01-10T00:00:00"/>
    <s v="NO"/>
    <s v="NO"/>
    <s v="05/05 se le escribe nuevamente a Mourglia para ver si tiene un contacto --- 06/03 se le escribe a José Mourglia para ver si él es el contacto // contacto? No anda el wms pero tienen info 2016"/>
    <x v="1"/>
    <s v="NO"/>
    <s v="NO"/>
    <x v="7"/>
    <s v="www.geomat-maps.com.ar/mptt/map.phtml"/>
    <x v="0"/>
    <s v="http://190.183.223.77:8080/geoserver/ministerio_de_produccion/wms?service=WMS&amp;version=1.1.0&amp;request=getcapabilities"/>
    <x v="0"/>
    <x v="0"/>
    <s v="NO"/>
    <s v="NO"/>
    <s v="NO"/>
    <x v="2"/>
    <x v="1"/>
    <x v="13"/>
    <x v="7"/>
    <x v="0"/>
    <s v="NO"/>
    <s v="NO"/>
    <s v="NO"/>
    <s v="NO"/>
  </r>
  <r>
    <s v="Gobierno de la provincia"/>
    <s v="Gobierno de la provincia"/>
    <x v="2"/>
    <x v="7"/>
    <s v="idecorr"/>
    <s v="IDE-CORR"/>
    <s v="NO"/>
    <d v="2016-09-19T00:00:00"/>
    <s v="José Mourglia"/>
    <s v="jmourglia@corrientes.gov.ar"/>
    <s v="NO"/>
    <x v="1"/>
    <s v="NO"/>
    <s v="NO"/>
    <x v="8"/>
    <s v="http://ide.corrientes.gov.ar/getsdiportalv3/"/>
    <x v="3"/>
    <s v="http://geoportal.corrientes.gov.ar/geoserver/wms?"/>
    <x v="28"/>
    <x v="0"/>
    <s v="NO"/>
    <s v="http://geoportal.corrientes.gov.ar/geoserver/csw"/>
    <s v="NO"/>
    <x v="2"/>
    <x v="1"/>
    <x v="11"/>
    <x v="9"/>
    <x v="26"/>
    <s v="GEONETWORK"/>
    <s v="Corrientes"/>
    <s v="Servidor de Mapas - Pcia. de Corrientes"/>
    <s v="NO"/>
  </r>
  <r>
    <s v="Ministerio de Agroindustria"/>
    <s v="INTA"/>
    <x v="2"/>
    <x v="7"/>
    <s v="eeacorr"/>
    <s v="Nodo EEA Corrientes - GeoCorrientes"/>
    <s v="NO"/>
    <d v="2016-10-18T00:00:00"/>
    <s v="Raul Barrios"/>
    <s v="barrios.raul@inta.gob.ar"/>
    <s v="encuesta completada. No tienen catalogo, cuando tenga la IDE usarán ese"/>
    <x v="1"/>
    <s v="NO"/>
    <s v="NO"/>
    <x v="2"/>
    <s v="GEOINTA"/>
    <x v="3"/>
    <s v="http://wms.sig-ctes.inta.gob.ar/geocorrientes/wms?"/>
    <x v="29"/>
    <x v="0"/>
    <s v="NO"/>
    <s v="NO"/>
    <s v="del general de INTA"/>
    <x v="2"/>
    <x v="1"/>
    <x v="0"/>
    <x v="9"/>
    <x v="27"/>
    <s v="WMS"/>
    <s v="INTA"/>
    <s v="WMS EEA Corrientes"/>
    <s v="NO"/>
  </r>
  <r>
    <s v="Ministerio de Agroindustria"/>
    <s v="INTA"/>
    <x v="2"/>
    <x v="8"/>
    <s v="eeapar"/>
    <s v="Nodo EEA Paraná"/>
    <s v="http://geointa.inta.gov.ar/web/index.php/cartas-de-suelos-de-entre-rios/"/>
    <d v="2016-10-18T00:00:00"/>
    <s v="Santiago Banchero"/>
    <s v="banchero.santiago@inta.gob.ar"/>
    <s v="encuesta completada por bedendo.dante@inta.gob.ar"/>
    <x v="1"/>
    <s v="NO"/>
    <s v="NO"/>
    <x v="2"/>
    <s v="GEOINTA"/>
    <x v="3"/>
    <s v="http://geointa.inta.gob.ar/geoparana/wms?"/>
    <x v="0"/>
    <x v="0"/>
    <s v="NO"/>
    <s v="NO"/>
    <s v="del general de INTA"/>
    <x v="2"/>
    <x v="1"/>
    <x v="0"/>
    <x v="10"/>
    <x v="28"/>
    <s v="WMS"/>
    <s v="INTA"/>
    <s v="WMS GeoParana"/>
    <s v="NO"/>
  </r>
  <r>
    <s v="Gobierno de la provincia"/>
    <s v="Gobierno de la provincia"/>
    <x v="2"/>
    <x v="9"/>
    <s v="for_cat"/>
    <s v="Dirección General del Catastro Territorial"/>
    <s v="IDE Formosa"/>
    <d v="2017-01-10T00:00:00"/>
    <s v="Cristian R. Zamar"/>
    <s v="czamar@formosa.gob.ar"/>
    <s v="ojo ver"/>
    <x v="1"/>
    <s v="NO"/>
    <s v="IDE Formosa"/>
    <x v="2"/>
    <s v="IDE Formosa"/>
    <x v="3"/>
    <s v="http://idef.formosa.gob.ar/servicios/wms?"/>
    <x v="0"/>
    <x v="4"/>
    <s v="http://idef.formosa.gob.ar/metadatos"/>
    <s v="http://idef.formosa.gob.ar/metadatos/srv/es/csw"/>
    <s v="Habilitado"/>
    <x v="1"/>
    <x v="0"/>
    <x v="14"/>
    <x v="0"/>
    <x v="0"/>
    <s v="GEONETWORK"/>
    <s v="IDE_Formosa"/>
    <s v="Servicio WMS - IDE Formosa, Argentina"/>
    <s v="NO"/>
  </r>
  <r>
    <s v="Gobierno de la provincia"/>
    <s v="Gobierno de la provincia"/>
    <x v="2"/>
    <x v="9"/>
    <s v="for_dec"/>
    <s v="Dirección de Estadística, Censo y Documentación"/>
    <s v="IDE Formosa"/>
    <d v="2017-01-10T00:00:00"/>
    <s v="Mariana Chagra"/>
    <s v="marianaschagra@gmail.com"/>
    <s v="NO TIENEN HABILITADO WFS"/>
    <x v="1"/>
    <s v="NO"/>
    <s v="IDE Formosa"/>
    <x v="2"/>
    <s v="IDE Formosa"/>
    <x v="3"/>
    <s v="http://idef.formosa.gob.ar/servicios/dec/wms?"/>
    <x v="0"/>
    <x v="4"/>
    <s v="http://idef.formosa.gob.ar/metadatos"/>
    <s v="http://idef.formosa.gob.ar/metadatos/srv/es/catalogue/csw?"/>
    <s v="Habilitado"/>
    <x v="1"/>
    <x v="0"/>
    <x v="14"/>
    <x v="0"/>
    <x v="0"/>
    <s v="GEONETWORK"/>
    <s v="IDE_Formosa"/>
    <s v="NO"/>
    <s v="NO"/>
  </r>
  <r>
    <s v="Gobierno de la provincia"/>
    <s v="Gobierno de la provincia"/>
    <x v="2"/>
    <x v="9"/>
    <s v="for_dpv"/>
    <s v="Dirección Provincial de Vialidad"/>
    <s v="IDE Formosa"/>
    <d v="2017-01-10T00:00:00"/>
    <s v="Ing. Nelson Guerra"/>
    <s v="nguerra@formosa.gob.ar"/>
    <s v="NO TIENEN HABILITADO WFS"/>
    <x v="1"/>
    <s v="NO"/>
    <s v="IDE Formosa"/>
    <x v="2"/>
    <s v="IDE Formosa"/>
    <x v="3"/>
    <s v="http://idef.formosa.gob.ar/dpv/servicios/dpv/wms?"/>
    <x v="0"/>
    <x v="4"/>
    <s v="http://idef.formosa.gob.ar/metadatos"/>
    <s v="http://idef.formosa.gob.ar/metadatos/srv/es/catalogue/csw?"/>
    <s v="Habilitado"/>
    <x v="1"/>
    <x v="0"/>
    <x v="14"/>
    <x v="0"/>
    <x v="0"/>
    <s v="GEONETWORK"/>
    <s v="IDE_Formosa"/>
    <s v="NO"/>
    <s v="NO"/>
  </r>
  <r>
    <s v="Gobierno de la provincia"/>
    <s v="Gobierno de la provincia"/>
    <x v="2"/>
    <x v="9"/>
    <s v="for_mce"/>
    <s v="Ministerio de Cultura y Educación"/>
    <s v="IDE Formosa"/>
    <d v="2017-01-10T00:00:00"/>
    <s v="Yandyra S. Chagra"/>
    <s v="ychagra@formosa.gob.ar"/>
    <s v="NO TIENEN HABILITADO WFS"/>
    <x v="1"/>
    <s v="NO"/>
    <s v="IDE Formosa"/>
    <x v="2"/>
    <s v="IDE Formosa"/>
    <x v="3"/>
    <s v="http://idef.formosa.gob.ar/mce/servicios/MCE/wms?"/>
    <x v="0"/>
    <x v="4"/>
    <s v="http://idef.formosa.gob.ar/metadatos"/>
    <s v="http://idef.formosa.gob.ar/metadatos/srv/es/catalogue/csw?"/>
    <s v="Habilitado"/>
    <x v="1"/>
    <x v="0"/>
    <x v="14"/>
    <x v="0"/>
    <x v="0"/>
    <s v="GEONETWORK"/>
    <s v="IDE_Formosa"/>
    <s v="NO"/>
    <s v="NO"/>
  </r>
  <r>
    <s v="Gobierno de la provincia"/>
    <s v="Gobierno de la provincia"/>
    <x v="2"/>
    <x v="9"/>
    <s v="for_mpa"/>
    <s v="Ministerio de Producción y Ambiente"/>
    <s v="IDE Formosa"/>
    <d v="2017-01-10T00:00:00"/>
    <s v="Mariana Chagra"/>
    <s v="mchagra@formosa.gov.ar"/>
    <s v="NO TIENEN HABILITADO WFS"/>
    <x v="1"/>
    <s v="NO"/>
    <s v="IDE Formosa"/>
    <x v="2"/>
    <s v="IDE Formosa"/>
    <x v="3"/>
    <s v="http://idef.formosa.gob.ar/servicios/mpa/wms?"/>
    <x v="0"/>
    <x v="4"/>
    <s v="http://idef.formosa.gob.ar/metadatos"/>
    <s v="http://idef.formosa.gob.ar/metadatos/srv/es/catalogue/csw?"/>
    <s v="Habilitado"/>
    <x v="1"/>
    <x v="0"/>
    <x v="14"/>
    <x v="0"/>
    <x v="0"/>
    <s v="GEONETWORK"/>
    <s v="IDE_Formosa"/>
    <s v="NO"/>
    <s v="NO"/>
  </r>
  <r>
    <s v="Gobierno de la provincia"/>
    <s v="Gobierno de la provincia"/>
    <x v="2"/>
    <x v="9"/>
    <s v="for_upca"/>
    <s v="Unidad Provincial Coordinadora del Agua"/>
    <s v="IDE Formosa"/>
    <d v="2017-01-10T00:00:00"/>
    <s v="Mariana Chagra"/>
    <s v="mchagra@formosa.gov.ar"/>
    <s v="NO TIENEN HABILITADO WFS"/>
    <x v="1"/>
    <s v="NO"/>
    <s v="IDE Formosa"/>
    <x v="2"/>
    <s v="IDE Formosa"/>
    <x v="3"/>
    <s v="http://idef.formosa.gob.ar/servicios/upca/wms?"/>
    <x v="0"/>
    <x v="4"/>
    <s v="http://idef.formosa.gob.ar/metadatos"/>
    <s v="http://idef.formosa.gob.ar/metadatos/srv/es/catalogue/csw?"/>
    <s v="Habilitado"/>
    <x v="1"/>
    <x v="0"/>
    <x v="14"/>
    <x v="0"/>
    <x v="0"/>
    <s v="GEONETWORK"/>
    <s v="IDE_Formosa"/>
    <s v="NO"/>
    <s v="NO"/>
  </r>
  <r>
    <s v="Gobierno de la provincia"/>
    <s v="Gobierno de la provincia"/>
    <x v="2"/>
    <x v="9"/>
    <s v="for_ide"/>
    <s v="IDE Formosa"/>
    <s v="http://idef.formosa.gob.ar/"/>
    <d v="2017-01-10T00:00:00"/>
    <s v="Mariana Chagra"/>
    <s v="mchagra@formosa.gov.ar"/>
    <s v="NO TIENEN HABILITADO WFS"/>
    <x v="1"/>
    <s v="NO"/>
    <s v="http://www.idera.gob.ar/images/stories/downloads/documentos/normativa/IDE_Formosa1539_2009.pdf"/>
    <x v="8"/>
    <s v="http://idef.formosa.gob.ar/visor/"/>
    <x v="3"/>
    <s v="http://idef.formosa.gob.ar/servicios/wms?"/>
    <x v="0"/>
    <x v="4"/>
    <s v="http://idef.formosa.gob.ar/metadatos"/>
    <s v="http://idef.formosa.gob.ar/metadatos/srv/es/catalogue/csw?"/>
    <s v="Habilitado"/>
    <x v="1"/>
    <x v="2"/>
    <x v="0"/>
    <x v="11"/>
    <x v="29"/>
    <s v="GEONETWORK"/>
    <s v="IDE_Formosa"/>
    <s v="NO"/>
    <s v="NO"/>
  </r>
  <r>
    <s v="Ministerio de Infraestructura , Servicios Publicos, Tierra y Vivienda"/>
    <s v="Dirección Provincial de Inmuebles"/>
    <x v="2"/>
    <x v="10"/>
    <s v="jujuy_inm"/>
    <s v="Dirección Provincial de Inmuebles"/>
    <s v="http://www.dpijujuy.gob.ar/"/>
    <d v="2016-11-22T00:00:00"/>
    <s v="Fabricio Ávila"/>
    <s v="fabricioefe1@gmail.com"/>
    <s v="contacto?"/>
    <x v="1"/>
    <s v="NO"/>
    <s v="NO"/>
    <x v="2"/>
    <s v="NO"/>
    <x v="3"/>
    <s v="http://www.dpijujuy.gob.ar/geoserver/wms?"/>
    <x v="0"/>
    <x v="4"/>
    <s v="http://www.dpijujuy.gob.ar/"/>
    <s v="http://www.dpijujuy.gob.ar/catalogue/csw?service=CSW&amp;request=GetCapabilities"/>
    <s v="Habilitado"/>
    <x v="3"/>
    <x v="3"/>
    <x v="0"/>
    <x v="12"/>
    <x v="30"/>
    <s v="CSW"/>
    <s v="Jujuy"/>
    <s v="DPI WMS"/>
    <s v="NO"/>
  </r>
  <r>
    <s v="Ministerio de Agroindustria"/>
    <s v="INTA"/>
    <x v="2"/>
    <x v="11"/>
    <s v="eea_anguil"/>
    <s v="Nodo EEA Anguil"/>
    <s v="www.inta.gob.ar/anguil"/>
    <d v="2016-10-17T00:00:00"/>
    <s v="Yanina Bellini Saibene"/>
    <s v="bellini.yanina@inta.gob.ar"/>
    <s v="encuesta completada. No tienen catalogo, cuando tenga la IDE usarán ese"/>
    <x v="1"/>
    <s v="NO"/>
    <s v="NO"/>
    <x v="2"/>
    <s v="GEOINTA"/>
    <x v="3"/>
    <s v="http://geointa.inta.gov.ar/geoserverLP/wms?"/>
    <x v="30"/>
    <x v="0"/>
    <s v="NO"/>
    <s v="NO"/>
    <s v="del general de INTA"/>
    <x v="2"/>
    <x v="1"/>
    <x v="0"/>
    <x v="13"/>
    <x v="31"/>
    <s v="WMS"/>
    <s v="INTA"/>
    <s v="GeoINTA Nodo Anguil WMS"/>
    <s v="NO"/>
  </r>
  <r>
    <s v="Universidad Nacional de La Pampa"/>
    <s v="Facultad de Ciencias Humanas"/>
    <x v="3"/>
    <x v="11"/>
    <s v="unlpam"/>
    <s v="Instituto de Geografía de la UNLPAM"/>
    <s v="http://www.humanas.unlpam.edu.ar/fchst/Institutos/Geografia/WPIGeografia.html"/>
    <d v="2016-11-23T00:00:00"/>
    <s v="Juan Pablo Bossa"/>
    <s v="juanpablobossa2013@gmail.com"/>
    <s v="datos de la encuesta"/>
    <x v="1"/>
    <s v="NO"/>
    <s v="NO"/>
    <x v="9"/>
    <s v="https://qgiscloud.com/IDEIGUNLPam/IDEIGUNLPAM"/>
    <x v="4"/>
    <s v="http://170.210.123.219/geoserver/wms"/>
    <x v="31"/>
    <x v="3"/>
    <s v="http://170.210.123.219/"/>
    <s v="http://170.210.123.219/catalogue/csw?"/>
    <s v="Habilitado"/>
    <x v="3"/>
    <x v="3"/>
    <x v="0"/>
    <x v="13"/>
    <x v="32"/>
    <s v="CSW"/>
    <s v="La Pampa"/>
    <s v="My GeoServer WMS"/>
    <s v="NO"/>
  </r>
  <r>
    <s v="Privado"/>
    <s v="Privado"/>
    <x v="4"/>
    <x v="12"/>
    <s v="men_rural"/>
    <s v="Fundación Instituto de Desarrollo Rural"/>
    <s v="www.ecoatlas.org.ar/"/>
    <d v="2017-01-16T00:00:00"/>
    <s v="NO"/>
    <s v="NO"/>
    <s v="NO"/>
    <x v="1"/>
    <s v="NO"/>
    <s v="NO"/>
    <x v="11"/>
    <s v="http://mapas.ecoatlas.org.ar/"/>
    <x v="5"/>
    <s v="http://ogc.ecoatlas.org.ar/geoserver/wms?"/>
    <x v="32"/>
    <x v="5"/>
    <s v="http://www.ecoatlas.org.ar/MetaFrut.html"/>
    <s v="NO"/>
    <s v="NO"/>
    <x v="5"/>
    <x v="1"/>
    <x v="0"/>
    <x v="14"/>
    <x v="33"/>
    <s v="NO"/>
    <s v="NO"/>
    <s v="NO"/>
    <s v="NO"/>
  </r>
  <r>
    <s v="NO"/>
    <s v="NO"/>
    <x v="2"/>
    <x v="12"/>
    <s v="men_siat"/>
    <s v="Secretaría de Ambiente y Desarrollo Sustentable (SIAT)"/>
    <s v="NO"/>
    <d v="2017-03-02T00:00:00"/>
    <s v="Ariel Lazzaro"/>
    <s v="alazzaro@mendoza.gov.ar"/>
    <s v="02/03 se le manda mail para que completen form y por el error de geoserver, no anda el wms pero si el geonode, las capas están cargadas…"/>
    <x v="1"/>
    <s v="NO"/>
    <s v="NO"/>
    <x v="7"/>
    <s v="www.siat.mendoza.gov.ar/"/>
    <x v="3"/>
    <s v="http://www.siat.mendoza.gov.ar/geoserver/wms?"/>
    <x v="33"/>
    <x v="4"/>
    <s v="http://www.siat.mendoza.gov.ar/geonetwork/srv/en/main.home"/>
    <s v="http://www.siat.mendoza.gov.ar/geonetwork/srv/es/csw?request=GetCapabilities&amp;service=CSW"/>
    <s v="Habilitado"/>
    <x v="1"/>
    <x v="2"/>
    <x v="15"/>
    <x v="14"/>
    <x v="0"/>
    <s v="GEONETWORK"/>
    <s v="SIAT"/>
    <s v="NO"/>
    <s v="NO"/>
  </r>
  <r>
    <s v="Gobierno de la Provincia"/>
    <s v="Subsecretaría de Ordenamiento Territorial"/>
    <x v="2"/>
    <x v="13"/>
    <s v="idemisiones"/>
    <s v="IDE Misiones"/>
    <s v="http://www.ide.misiones.gov.ar/"/>
    <d v="2016-10-25T00:00:00"/>
    <s v="Lucas Russo"/>
    <s v="russorl@hotmail.com"/>
    <s v="NO"/>
    <x v="1"/>
    <s v="NO"/>
    <s v="NO"/>
    <x v="8"/>
    <s v="http://www.ide.misiones.gov.ar/index.php?option=com_content&amp;view=article&amp;id=8&amp;Itemid=3"/>
    <x v="3"/>
    <s v="no"/>
    <x v="0"/>
    <x v="4"/>
    <s v="http://www.ide.misiones.gov.ar/index.php?option=com_content&amp;view=article&amp;id=36&amp;Itemid=4"/>
    <s v="NO"/>
    <s v="NO"/>
    <x v="6"/>
    <x v="0"/>
    <x v="16"/>
    <x v="0"/>
    <x v="0"/>
    <s v="NO"/>
    <s v="NO"/>
    <s v="NO"/>
    <s v="NO"/>
  </r>
  <r>
    <s v="Gobierno de la Provincia"/>
    <s v="Subsecretaría de Ordenamiento Territorial"/>
    <x v="2"/>
    <x v="13"/>
    <s v="elecmisiones"/>
    <s v="Electricidad de Misiones Sociedad Anónima (EMSA)"/>
    <s v="http://www.ide.misiones.gov.ar/"/>
    <d v="2016-10-25T00:00:00"/>
    <s v="Lucas Russo"/>
    <s v="russorl@hotmail.com"/>
    <s v="NO"/>
    <x v="1"/>
    <s v="NO"/>
    <s v="NO"/>
    <x v="2"/>
    <s v="IDE MISIONES"/>
    <x v="3"/>
    <s v="http://www.ide.misiones.gov.ar/cgi-bin/mapserv?MAP=/var/www/ide/htdocs/00_INFO_PORTAL_IDE/WMSEMSA.map"/>
    <x v="34"/>
    <x v="0"/>
    <s v="NO"/>
    <s v="NO"/>
    <s v="NO"/>
    <x v="4"/>
    <x v="1"/>
    <x v="0"/>
    <x v="15"/>
    <x v="34"/>
    <s v="WMS"/>
    <s v="Misiones"/>
    <s v="WMS_EMSA"/>
    <s v="NO"/>
  </r>
  <r>
    <s v="Gobierno de la Provincia"/>
    <s v="Subsecretaría de Ordenamiento Territorial"/>
    <x v="2"/>
    <x v="13"/>
    <s v="estamisiones"/>
    <s v="Instituto Provincial de Estadística y Censos (IPEC)"/>
    <s v="http://www.ide.misiones.gov.ar/"/>
    <d v="2016-10-25T00:00:00"/>
    <s v="Lucas Russo"/>
    <s v="russorl@hotmail.com"/>
    <s v="NO"/>
    <x v="1"/>
    <s v="NO"/>
    <s v="NO"/>
    <x v="2"/>
    <s v="IDE MISIONES"/>
    <x v="3"/>
    <s v="http://www.ide.misiones.gov.ar/cgi-bin/mapserv?MAP=/var/www/ide/htdocs/00_INFO_PORTAL_IDE/WMSIPEC.map"/>
    <x v="35"/>
    <x v="0"/>
    <s v="NO"/>
    <s v="NO"/>
    <s v="NO"/>
    <x v="4"/>
    <x v="1"/>
    <x v="0"/>
    <x v="15"/>
    <x v="35"/>
    <s v="WMS"/>
    <s v="Misiones"/>
    <s v="WMS_IPEC"/>
    <s v="NO"/>
  </r>
  <r>
    <s v="Gobierno de la Provincia"/>
    <s v="Subsecretaría de Ordenamiento Territorial"/>
    <x v="2"/>
    <x v="13"/>
    <s v="lotmisiones"/>
    <s v="Instituto Provincial de Lotería y Casinos (IPLyC)"/>
    <s v="http://www.ide.misiones.gov.ar/"/>
    <d v="2016-10-25T00:00:00"/>
    <s v="Lucas Russo"/>
    <s v="russorl@hotmail.com"/>
    <s v="NO"/>
    <x v="1"/>
    <s v="NO"/>
    <s v="NO"/>
    <x v="2"/>
    <s v="IDE MISIONES"/>
    <x v="3"/>
    <s v="http://www.ide.misiones.gov.ar/cgi-bin/mapserv?MAP=/var/www/ide/htdocs/00_INFO_PORTAL_IDE/WMSIPLYC.map"/>
    <x v="36"/>
    <x v="0"/>
    <s v="NO"/>
    <s v="NO"/>
    <s v="NO"/>
    <x v="4"/>
    <x v="1"/>
    <x v="0"/>
    <x v="15"/>
    <x v="36"/>
    <s v="WMS"/>
    <s v="Misiones"/>
    <s v="WMS_IPLYC"/>
    <s v="NO"/>
  </r>
  <r>
    <s v="Gobierno de la Provincia"/>
    <s v="Subsecretaría de Ordenamiento Territorial"/>
    <x v="2"/>
    <x v="13"/>
    <s v="habmisiones"/>
    <s v="Instituto Provincial de Desarrollo Habitacional (IPRODHA)"/>
    <s v="http://www.ide.misiones.gov.ar/"/>
    <d v="2016-10-25T00:00:00"/>
    <s v="Lucas Russo"/>
    <s v="russorl@hotmail.com"/>
    <s v="NO"/>
    <x v="1"/>
    <s v="NO"/>
    <s v="NO"/>
    <x v="2"/>
    <s v="IDE MISIONES"/>
    <x v="3"/>
    <s v="http://www.ide.misiones.gov.ar/cgi-bin/mapserv?MAP=/var/www/ide/htdocs/00_INFO_PORTAL_IDE/WMSIPRODHA.map"/>
    <x v="37"/>
    <x v="0"/>
    <s v="NO"/>
    <s v="NO"/>
    <s v="NO"/>
    <x v="4"/>
    <x v="1"/>
    <x v="0"/>
    <x v="15"/>
    <x v="37"/>
    <s v="WMS"/>
    <s v="Misiones"/>
    <s v="WMS_IPRODHA"/>
    <s v="NO"/>
  </r>
  <r>
    <s v="Gobierno de la Provincia"/>
    <s v="Subsecretaría de Ordenamiento Territorial"/>
    <x v="2"/>
    <x v="13"/>
    <s v="agromisiones"/>
    <s v="Min. del Agro y la Producción"/>
    <s v="http://www.ide.misiones.gov.ar/"/>
    <d v="2016-10-25T00:00:00"/>
    <s v="Lucas Russo"/>
    <s v="russorl@hotmail.com"/>
    <s v="NO"/>
    <x v="1"/>
    <s v="NO"/>
    <s v="NO"/>
    <x v="2"/>
    <s v="IDE MISIONES"/>
    <x v="3"/>
    <s v="http://www.ide.misiones.gov.ar/cgi-bin/mapserv?MAP=/var/www/ide/htdocs/00_INFO_PORTAL_IDE/WMSMinAgro.map"/>
    <x v="38"/>
    <x v="0"/>
    <s v="NO"/>
    <s v="NO"/>
    <s v="NO"/>
    <x v="4"/>
    <x v="1"/>
    <x v="0"/>
    <x v="15"/>
    <x v="38"/>
    <s v="WMS"/>
    <s v="Misiones"/>
    <s v="WMS_MINISTERIO_DEL_AGRO_Y_PRODUCCION"/>
    <s v="NO"/>
  </r>
  <r>
    <s v="Gobierno de la Provincia"/>
    <s v="Subsecretaría de Ordenamiento Territorial"/>
    <x v="2"/>
    <x v="13"/>
    <s v="desmisiones"/>
    <s v="Min. de Desarrollo Social, la Mujer y la Juventud"/>
    <s v="http://www.ide.misiones.gov.ar/"/>
    <d v="2016-10-25T00:00:00"/>
    <s v="Lucas Russo"/>
    <s v="russorl@hotmail.com"/>
    <s v="NO"/>
    <x v="1"/>
    <s v="NO"/>
    <s v="NO"/>
    <x v="2"/>
    <s v="IDE MISIONES"/>
    <x v="3"/>
    <s v="http://www.ide.misiones.gov.ar/cgi-bin/mapserv?MAP=/var/www/ide/htdocs/00_INFO_PORTAL_IDE/WMSMinDesaSocial.map"/>
    <x v="39"/>
    <x v="0"/>
    <s v="NO"/>
    <s v="NO"/>
    <s v="NO"/>
    <x v="4"/>
    <x v="1"/>
    <x v="0"/>
    <x v="15"/>
    <x v="39"/>
    <s v="WMS"/>
    <s v="Misiones"/>
    <s v="WMS_MINISTERIO_DESARROLLO_SOCIAL_MUJER_Y_JUVENTUD"/>
    <s v="NO"/>
  </r>
  <r>
    <s v="Gobierno de la Provincia"/>
    <s v="Subsecretaría de Ordenamiento Territorial"/>
    <x v="2"/>
    <x v="13"/>
    <s v="ecomisiones"/>
    <s v="Min. de Ecología y Recursos Naturales Renovables"/>
    <s v="http://www.ide.misiones.gov.ar/"/>
    <d v="2016-10-25T00:00:00"/>
    <s v="Lucas Russo"/>
    <s v="russorl@hotmail.com"/>
    <s v="NO"/>
    <x v="1"/>
    <s v="NO"/>
    <s v="NO"/>
    <x v="2"/>
    <s v="IDE MISIONES"/>
    <x v="3"/>
    <s v="http://www.ide.misiones.gov.ar/cgi-bin/mapserv?MAP=/var/www/ide/htdocs/00_INFO_PORTAL_IDE/WMSMinEcologia.map"/>
    <x v="40"/>
    <x v="0"/>
    <s v="NO"/>
    <s v="NO"/>
    <s v="NO"/>
    <x v="4"/>
    <x v="1"/>
    <x v="0"/>
    <x v="15"/>
    <x v="40"/>
    <s v="WMS"/>
    <s v="Misiones"/>
    <s v="WMS_MINISTERIO_DE_ECOLOGIA_Y_RNR"/>
    <s v="NO"/>
  </r>
  <r>
    <s v="Gobierno de la Provincia"/>
    <s v="Subsecretaría de Ordenamiento Territorial"/>
    <x v="2"/>
    <x v="13"/>
    <s v="culmisiones"/>
    <s v="Min. de Cultura, Educación, Ciencia y Tecnología"/>
    <s v="http://www.ide.misiones.gov.ar/"/>
    <d v="2016-10-25T00:00:00"/>
    <s v="Lucas Russo"/>
    <s v="russorl@hotmail.com"/>
    <s v="NO"/>
    <x v="1"/>
    <s v="NO"/>
    <s v="NO"/>
    <x v="2"/>
    <s v="IDE MISIONES"/>
    <x v="3"/>
    <s v="http://www.ide.misiones.gov.ar/cgi-bin/mapserv?MAP=/var/www/ide/htdocs/00_INFO_PORTAL_IDE/WMSMinEducacion.map"/>
    <x v="41"/>
    <x v="0"/>
    <s v="NO"/>
    <s v="NO"/>
    <s v="NO"/>
    <x v="4"/>
    <x v="1"/>
    <x v="0"/>
    <x v="15"/>
    <x v="41"/>
    <s v="WMS"/>
    <s v="Misiones"/>
    <s v="WMS_MINISTERIO_CULTURA_EDUCACION_CIENCIA_TECNOLOGIA"/>
    <s v="NO"/>
  </r>
  <r>
    <s v="Gobierno de la Provincia"/>
    <s v="Subsecretaría de Ordenamiento Territorial"/>
    <x v="2"/>
    <x v="13"/>
    <s v="gobmisiones"/>
    <s v="Min. de Gobierno"/>
    <s v="http://www.ide.misiones.gov.ar/"/>
    <d v="2016-10-25T00:00:00"/>
    <s v="Lucas Russo"/>
    <s v="russorl@hotmail.com"/>
    <s v="NO"/>
    <x v="1"/>
    <s v="NO"/>
    <s v="NO"/>
    <x v="2"/>
    <s v="IDE MISIONES"/>
    <x v="3"/>
    <s v="http://www.ide.misiones.gov.ar/cgi-bin/mapserv?MAP=/var/www/ide/htdocs/00_INFO_PORTAL_IDE/WMSMinGobierno.map"/>
    <x v="42"/>
    <x v="0"/>
    <s v="NO"/>
    <s v="NO"/>
    <s v="NO"/>
    <x v="4"/>
    <x v="1"/>
    <x v="0"/>
    <x v="15"/>
    <x v="42"/>
    <s v="WMS"/>
    <s v="Misiones"/>
    <s v="WMS_MINISTERIO_DE_GOBIERNO"/>
    <s v="caja envolvente coordenada sur, infinito"/>
  </r>
  <r>
    <s v="Gobierno de la Provincia"/>
    <s v="Subsecretaría de Ordenamiento Territorial"/>
    <x v="2"/>
    <x v="13"/>
    <s v="salmisiones"/>
    <s v="Min. de Salud Pública"/>
    <s v="http://www.ide.misiones.gov.ar/"/>
    <d v="2016-10-25T00:00:00"/>
    <s v="Lucas Russo"/>
    <s v="russorl@hotmail.com"/>
    <s v="NO"/>
    <x v="1"/>
    <s v="NO"/>
    <s v="NO"/>
    <x v="2"/>
    <s v="IDE MISIONES"/>
    <x v="3"/>
    <s v="http://www.ide.misiones.gov.ar/cgi-bin/mapserv?MAP=/var/www/ide/htdocs/00_INFO_PORTAL_IDE/WMSMinSalud.map"/>
    <x v="43"/>
    <x v="0"/>
    <s v="NO"/>
    <s v="NO"/>
    <s v="NO"/>
    <x v="4"/>
    <x v="1"/>
    <x v="0"/>
    <x v="15"/>
    <x v="43"/>
    <s v="WMS"/>
    <s v="Misiones"/>
    <s v="WMS_MINISTERIO_DE_SALUD"/>
    <s v="NO"/>
  </r>
  <r>
    <s v="Gobierno de la Provincia"/>
    <s v="Subsecretaría de Ordenamiento Territorial"/>
    <x v="2"/>
    <x v="13"/>
    <s v="sgmisiones"/>
    <s v="Servicio general de Misiones"/>
    <s v="http://www.ide.misiones.gov.ar/"/>
    <d v="2016-10-25T00:00:00"/>
    <s v="Lucas Russo"/>
    <s v="russorl@hotmail.com"/>
    <s v="NO"/>
    <x v="1"/>
    <s v="NO"/>
    <s v="NO"/>
    <x v="2"/>
    <s v="IDE MISIONES"/>
    <x v="3"/>
    <s v="http://www.ide.misiones.gov.ar/cgi-bin/mapserv?MAP=/var/www/ide/htdocs/00_INFO_PORTAL_IDE/WMSMisiones.map"/>
    <x v="44"/>
    <x v="0"/>
    <s v="NO"/>
    <s v="NO"/>
    <s v="NO"/>
    <x v="4"/>
    <x v="1"/>
    <x v="0"/>
    <x v="15"/>
    <x v="44"/>
    <s v="WMS"/>
    <s v="Misiones"/>
    <s v="WMS_MISIONES"/>
    <s v="NO"/>
  </r>
  <r>
    <s v="Gobierno de la Provincia"/>
    <s v="Subsecretaría de Ordenamiento Territorial"/>
    <x v="2"/>
    <x v="13"/>
    <s v="turmisiones"/>
    <s v="Min. de Turismo"/>
    <s v="http://www.ide.misiones.gov.ar/"/>
    <d v="2016-10-25T00:00:00"/>
    <s v="Lucas Russo"/>
    <s v="russorl@hotmail.com"/>
    <s v="NO"/>
    <x v="1"/>
    <s v="NO"/>
    <s v="NO"/>
    <x v="2"/>
    <s v="IDE MISIONES"/>
    <x v="3"/>
    <s v="http://www.ide.misiones.gov.ar/cgi-bin/mapserv?MAP=/var/www/ide/htdocs/00_INFO_PORTAL_IDE/WMSTurismo.map"/>
    <x v="45"/>
    <x v="0"/>
    <s v="NO"/>
    <s v="NO"/>
    <s v="NO"/>
    <x v="4"/>
    <x v="1"/>
    <x v="0"/>
    <x v="15"/>
    <x v="45"/>
    <s v="WMS"/>
    <s v="Misiones"/>
    <s v="WMS_TURISMO"/>
    <s v="NO"/>
  </r>
  <r>
    <s v="Gobierno de la Provincia"/>
    <s v="Subsecretaría de Ordenamiento Territorial"/>
    <x v="2"/>
    <x v="13"/>
    <s v="fotomisiones"/>
    <s v="Fotografias Aéreas - 2012"/>
    <s v="http://www.ide.misiones.gov.ar/"/>
    <d v="2016-10-25T00:00:00"/>
    <s v="Lucas Russo"/>
    <s v="russorl@hotmail.com"/>
    <s v="NO"/>
    <x v="1"/>
    <s v="NO"/>
    <s v="NO"/>
    <x v="2"/>
    <s v="IDE MISIONES"/>
    <x v="3"/>
    <s v="http://www.ide.misiones.gov.ar/cgi-bin/mapserv?map=/var/www/ide/htdocs/img_2012_GD.map"/>
    <x v="46"/>
    <x v="0"/>
    <s v="NO"/>
    <s v="NO"/>
    <s v="NO"/>
    <x v="4"/>
    <x v="1"/>
    <x v="0"/>
    <x v="15"/>
    <x v="46"/>
    <s v="WMS"/>
    <s v="Misiones"/>
    <s v="Fotografías Aéreas de la Provincia"/>
    <s v="NO"/>
  </r>
  <r>
    <s v="NO"/>
    <s v="NO"/>
    <x v="1"/>
    <x v="14"/>
    <s v="juninandes"/>
    <s v="SIG de Junin de los Andes"/>
    <s v="NO"/>
    <d v="2017-03-07T00:00:00"/>
    <s v="Erik"/>
    <s v="ekleinjan@neuquen.gov.ar; vgiulianoar@yahoo.com.ar; fgarciarambeaud@neuquen.gov.ar; "/>
    <s v="Erik nos informa que lo están trabajando para que se vea online // 07/03 se manda mail a Erik // NO FUNCIONAN LOS LINKS VISUALIZADOR Y GEOSERVER"/>
    <x v="1"/>
    <s v="NO"/>
    <s v="NO"/>
    <x v="5"/>
    <s v="http://192.168.10.131:8080/junin/composer"/>
    <x v="2"/>
    <s v="http://192.168.10.131:8080/geoserver/ows?service=wms&amp;request=GetCapabilities"/>
    <x v="47"/>
    <x v="2"/>
    <s v="http://catalogo.neuquen.gov.ar:8080/geonetwork/srv/spa/main.home"/>
    <s v="NO"/>
    <s v="requiere inicio de sesión"/>
    <x v="2"/>
    <x v="0"/>
    <x v="15"/>
    <x v="0"/>
    <x v="0"/>
    <s v="NO"/>
    <s v="NO"/>
    <s v="NO"/>
    <s v="NO"/>
  </r>
  <r>
    <s v="NO"/>
    <s v="NO"/>
    <x v="1"/>
    <x v="14"/>
    <s v="smandes"/>
    <s v="SIG de San Martín de los Andes"/>
    <s v="NO"/>
    <d v="2016-09-05T00:00:00"/>
    <s v="Erik?"/>
    <s v="?ekleinjan@neuquen.gov.ar; vgiulianoar@yahoo.com.ar; fgarciarambeaud@neuquen.gov.ar; "/>
    <s v="22/02 como faltan datos se le manda mail a Erik para ver si completa el formulario"/>
    <x v="1"/>
    <s v="NO"/>
    <s v="NO"/>
    <x v="5"/>
    <s v="http://smandes.neuquen.gov.ar:8080/msma/composer/"/>
    <x v="2"/>
    <s v="http://smandes.neuquen.gov.ar:8080/geoserver/wms?"/>
    <x v="48"/>
    <x v="2"/>
    <s v="http://catalogo.neuquen.gov.ar:8080/geonetwork/srv/spa/main.home"/>
    <s v="NO"/>
    <s v="requiere inicio de sesión"/>
    <x v="2"/>
    <x v="1"/>
    <x v="0"/>
    <x v="16"/>
    <x v="3"/>
    <s v="WMS"/>
    <s v="Neuquén"/>
    <s v="Geoserver Web map Service"/>
    <s v="NO"/>
  </r>
  <r>
    <s v="Ministerio de Seguridad, Trabajo y Ambiente"/>
    <s v="Policía del Neuquén "/>
    <x v="2"/>
    <x v="14"/>
    <s v="neu_poli"/>
    <s v="Policía del Neuquén "/>
    <s v="http://www.policiadelneuquen.gov.ar/"/>
    <d v="2016-08-31T00:00:00"/>
    <s v="Erik?"/>
    <s v="?ekleinjan@neuquen.gov.ar; vgiulianoar@yahoo.com.ar; fgarciarambeaud@neuquen.gov.ar; "/>
    <s v="NO"/>
    <x v="1"/>
    <s v="NO"/>
    <s v="NO"/>
    <x v="7"/>
    <s v="http://200.85.183.85:8084/policia/composer/"/>
    <x v="3"/>
    <s v="http://200.85.183.85:8084/geoserver/wms?"/>
    <x v="49"/>
    <x v="4"/>
    <s v="http://catalogo.neuquen.gov.ar:8080/geonetwork/srv/spa/main.home"/>
    <s v="http://catalogo.neuquen.gov.ar:8080/geonetwork/srv/spa/csw?"/>
    <s v="requiere inicio de sesión"/>
    <x v="2"/>
    <x v="1"/>
    <x v="0"/>
    <x v="16"/>
    <x v="3"/>
    <s v="WMS"/>
    <s v="Neuquén"/>
    <s v="Geoserver Web map Service"/>
    <s v="NO"/>
  </r>
  <r>
    <s v=" Autoridad Interjurisdiccional de las Cuencas de los ríos Limay, Neuquén y Negro"/>
    <s v="Neuquen, Rio Negro y Buenos Aires"/>
    <x v="2"/>
    <x v="14"/>
    <s v="neu_cuencas"/>
    <s v="Autoridad Interjurisdiccional de Cuencas de la Provincia de Neuquén"/>
    <s v="http://www.aic.gov.ar/"/>
    <d v="2016-09-01T00:00:00"/>
    <s v="Erik?"/>
    <s v="?ekleinjan@neuquen.gov.ar; vgiulianoar@yahoo.com.ar; fgarciarambeaud@neuquen.gov.ar; "/>
    <s v="NO"/>
    <x v="1"/>
    <s v="NO"/>
    <s v="NO"/>
    <x v="7"/>
    <s v="http://aicsig.neuquen.gov.ar:8080/aic/composer/"/>
    <x v="3"/>
    <s v="http://aicsig.neuquen.gov.ar:8080/geoserver/wms?"/>
    <x v="50"/>
    <x v="4"/>
    <s v="http://catalogo.neuquen.gov.ar:8080/geonetwork/srv/spa/main.home"/>
    <s v="http://catalogo.neuquen.gov.ar:8080/geonetwork/srv/spa/csw?"/>
    <s v="requiere inicio de sesión"/>
    <x v="2"/>
    <x v="1"/>
    <x v="0"/>
    <x v="16"/>
    <x v="47"/>
    <s v="WMS"/>
    <s v="Neuquén"/>
    <s v="Geoserver Web map Service"/>
    <s v="NO"/>
  </r>
  <r>
    <s v="Ministerio de Hacienda y Obras Públicas"/>
    <s v="Dirección Provincial de Catastro e Información Territorial"/>
    <x v="2"/>
    <x v="14"/>
    <s v="neu_dpceit"/>
    <s v="DPCeIT - SIT (IDE Catastro)"/>
    <s v="http://www.dpcneuquen.gov.ar/"/>
    <d v="2017-01-12T00:00:00"/>
    <s v="Luis Reynoso"/>
    <s v="reynoso2010@gmail.com"/>
    <s v="15/05 se pide confirmación de que es lo que se puede publicar y los metadatos del servicio -- 25/11 responde Erik que los nuevos servicios son los de catastro, el visualizador tiene problemas en mozzilla//se manda mail a Eric, para ver si cambió la URL según el catálogo hay uno nuevo"/>
    <x v="1"/>
    <s v="NO"/>
    <s v="NO"/>
    <x v="7"/>
    <s v="DPCeIT - SIT"/>
    <x v="3"/>
    <s v="http://catastro.neuquen.gov.ar/nqn_ide/services/IDE/Catastro/MapServer/WmsServer"/>
    <x v="51"/>
    <x v="0"/>
    <s v="NO"/>
    <s v="NO"/>
    <s v="NO"/>
    <x v="7"/>
    <x v="1"/>
    <x v="0"/>
    <x v="16"/>
    <x v="48"/>
    <s v="WMS"/>
    <s v="Geodesia_Neuquen"/>
    <s v="GeoServer DPCeIT"/>
    <s v="NO"/>
  </r>
  <r>
    <s v="Gobierno de la Provincia del Neuquén"/>
    <s v="Consejo de Planificación y Acción para el Desarrollo (COPADE)"/>
    <x v="2"/>
    <x v="14"/>
    <s v="neu_copade"/>
    <s v="Consejo de Planificación y Acción para el Desarrollo (COPADE)"/>
    <s v="http://www.copade.gob.ar/Inicio.aspx"/>
    <d v="2017-01-12T00:00:00"/>
    <s v="Luis Reynoso"/>
    <s v="reynoso2010@gmail.com"/>
    <s v="el contacto del geonetwork que figura es Jorge G. Brasili jbrasili@neuquen.gov.ar, el GN está vacío pero habilitado"/>
    <x v="1"/>
    <s v="NO"/>
    <s v="NO"/>
    <x v="7"/>
    <s v="http://copadesvr02.copade.neuquen.gov.ar/gis/inicio.html"/>
    <x v="3"/>
    <s v="http://copadesvr02.copade.neuquen.gov.ar/geoserver/wms?"/>
    <x v="52"/>
    <x v="4"/>
    <s v="http://copadesvr02.copade.neuquen.gov.ar/geonetwork/srv/eng/main.home"/>
    <s v="NO"/>
    <s v="vacio"/>
    <x v="2"/>
    <x v="1"/>
    <x v="0"/>
    <x v="16"/>
    <x v="3"/>
    <s v="WMS"/>
    <s v="COPADE_Neuquen"/>
    <s v="GeoServer Web Map Service"/>
    <s v="NO"/>
  </r>
  <r>
    <s v="Gobierno de la Provincia del Neuquén"/>
    <s v="IDENEU?"/>
    <x v="2"/>
    <x v="14"/>
    <s v="neu_educ"/>
    <s v="SIG de Educación de la Provincia de Neuquén"/>
    <s v="NO"/>
    <d v="2017-01-12T00:00:00"/>
    <s v="Erik Kleinjan"/>
    <s v="ekleinjan@neuquen.gov.ar; vgiulianoar@yahoo.com.ar; fgarciarambeaud@neuquen.gov.ar; "/>
    <s v="NO"/>
    <x v="1"/>
    <s v="NO"/>
    <s v="NO"/>
    <x v="7"/>
    <s v="http://geoeducacion.neuquen.gov.ar/"/>
    <x v="3"/>
    <s v="http://geoeducacion.neuquen.gov.ar/geoserver/wms?"/>
    <x v="53"/>
    <x v="4"/>
    <s v="http://catalogo.neuquen.gov.ar:8080/geonetwork/srv/spa/main.home"/>
    <s v="http://catalogo.neuquen.gov.ar:8080/geonetwork/srv/spa/csw?"/>
    <s v="requiere inicio de sesión"/>
    <x v="2"/>
    <x v="1"/>
    <x v="0"/>
    <x v="16"/>
    <x v="49"/>
    <s v="WMS"/>
    <s v="Neuquén"/>
    <s v="My GeoServer WMS"/>
    <s v="NO"/>
  </r>
  <r>
    <s v="Ministerio de Economía e Infraestructura"/>
    <s v="Subsecretaría de Ingresos Públicos"/>
    <x v="2"/>
    <x v="14"/>
    <s v="neu_estad"/>
    <s v="Dirección Provincial de Estadística y Censos / Dir. Informática y cartografía digital"/>
    <s v="http://www.estadisticaneuquen.gob.ar/"/>
    <d v="2017-01-16T00:00:00"/>
    <s v="Silvina Kopprio"/>
    <s v="skopprio@neuquen.gov.ar"/>
    <s v="2/12 responden que lo hicieron +}// 23/11 se manda mail para que corrijan geoserver"/>
    <x v="1"/>
    <s v="NO"/>
    <s v="NO"/>
    <x v="7"/>
    <s v="http://gisestadisticanqn.neuquen.gov.ar/"/>
    <x v="3"/>
    <s v="http://gisestadisticanqn.neuquen.gov.ar/geoserver/wms?"/>
    <x v="54"/>
    <x v="4"/>
    <s v="http://catalogo.neuquen.gov.ar:8080/geonetwork/srv/spa/main.home"/>
    <s v="http://catalogo.neuquen.gov.ar:8080/geonetwork/srv/spa/csw?"/>
    <s v="requiere inicio de sesión"/>
    <x v="2"/>
    <x v="1"/>
    <x v="0"/>
    <x v="16"/>
    <x v="50"/>
    <s v="GEONETWORK"/>
    <s v="Neuquén"/>
    <s v="Servicio WMS de la Dirección Provincial de Estadística y Censos del Neuquén"/>
    <s v="NO"/>
  </r>
  <r>
    <s v="Ministerio de Energía, Servicios Públicos y Recursos Naturales"/>
    <s v="Subsecretaria de Minería e Hidrocarburos"/>
    <x v="2"/>
    <x v="14"/>
    <s v="neu_hcarbu"/>
    <s v="Subsecretaria de Minería e Hidrocarburos (wms hidrocarburos)"/>
    <s v="http://hidrocarburos.energianeuquen.gov.ar/"/>
    <d v="2017-01-12T00:00:00"/>
    <s v="Marcel Carre"/>
    <s v="mcarre@neuquen.gov.ar"/>
    <s v="15/05 responde que estuvo caido el server por un virus y que las nuevas url son las que corresponden, se acualiza -- 15/05 se quita de la web hasta que esté online, se le escribe a Marcel Carre porque ningún servicio tiene capas disponibles --los links andan pero se ve en la pagina (http://hidrocarburos.energianeuquen.gov.ar/detalle.php?page=hidrocarburos&amp;pageGIS=si&amp;idsc=53&amp;idc=) que ha sido modificada la url, se consulta"/>
    <x v="1"/>
    <s v="NO"/>
    <s v="NO"/>
    <x v="2"/>
    <s v="NO"/>
    <x v="3"/>
    <s v="http://hidrocarburos.energianeuquen.gob.ar:38080/geoserver/hidrocarburos/wms?"/>
    <x v="55"/>
    <x v="0"/>
    <s v="NO"/>
    <s v="NO"/>
    <s v="NO"/>
    <x v="2"/>
    <x v="1"/>
    <x v="0"/>
    <x v="16"/>
    <x v="51"/>
    <s v="WMS"/>
    <s v="Hidrocarburos_Neuquen"/>
    <s v="Minería - Subsecretaría de Energía, Minería e Hidrocarburos de la Provincia del Neuquén"/>
    <s v="NO"/>
  </r>
  <r>
    <s v="Ministerio de Energía, Servicios Públicos y Recursos Naturales"/>
    <s v="Subsecretaria de Minería e Hidrocarburos"/>
    <x v="2"/>
    <x v="14"/>
    <s v="neu_mineria"/>
    <s v="Subsecretaria de Minería e Hidrocarburos (wms minería)"/>
    <s v="http://hidrocarburos.energianeuquen.gov.ar/"/>
    <d v="2017-01-12T00:00:00"/>
    <s v="Marcel Carre"/>
    <s v="mcarre@neuquen.gov.ar"/>
    <s v="15/05 responde que estuvo caido el server por un virus y que las nuevas url son las que corresponden, se acualiza -- 15/05 se quita de la web hasta que esté online, se le escribe a Marcel Carre porque ningún servicio tiene capas disponibles -- los links andan pero se ve en la pagina (http://hidrocarburos.energianeuquen.gov.ar/detalle.php?page=hidrocarburos&amp;pageGIS=si&amp;idsc=53&amp;idc=) que ha sido modificada la url, se consulta"/>
    <x v="1"/>
    <s v="NO"/>
    <s v="NO"/>
    <x v="2"/>
    <s v="NO"/>
    <x v="3"/>
    <s v="http://hidrocarburos.energianeuquen.gob.ar:38080/geoserver/mineria/wms?"/>
    <x v="56"/>
    <x v="0"/>
    <s v="NO"/>
    <s v="NO"/>
    <s v="NO"/>
    <x v="2"/>
    <x v="1"/>
    <x v="0"/>
    <x v="16"/>
    <x v="52"/>
    <s v="WMS"/>
    <s v="Mineria_Neuquen"/>
    <s v="Hidrocarburos - Subsecretaría de Energía, Minería e Hidrocarburos de la Provincia del Neuquén"/>
    <s v="NO"/>
  </r>
  <r>
    <s v="Gobierno de la Provincia del Neuquén"/>
    <s v="IDENEU?"/>
    <x v="2"/>
    <x v="14"/>
    <s v="neu_capa"/>
    <s v="SIG Capacitación IDENEU"/>
    <s v="NO"/>
    <d v="2017-01-12T00:00:00"/>
    <s v="Erik Kleinjan"/>
    <s v="ekleinjan@neuquen.gov.ar; vgiulianoar@yahoo.com.ar; fgarciarambeaud@neuquen.gov.ar; "/>
    <s v="15/05 se quita de la web hasta que esté online -- 07/03 nos informa Erik que está offline, que están arreglandolo"/>
    <x v="1"/>
    <s v="NO"/>
    <s v="NO"/>
    <x v="7"/>
    <s v="http://ideneu.neuquen.gov.ar:8080/taller/composer/"/>
    <x v="3"/>
    <s v="http://ideneu.neuquen.gov.ar:8080/geoserver/wms?"/>
    <x v="57"/>
    <x v="4"/>
    <s v="http://catalogo.neuquen.gov.ar:8080/geonetwork/srv/spa/main.home"/>
    <s v="http://catalogo.neuquen.gov.ar:8080/geonetwork/srv/spa/csw?"/>
    <s v="requiere inicio de sesión"/>
    <x v="1"/>
    <x v="2"/>
    <x v="17"/>
    <x v="16"/>
    <x v="53"/>
    <s v="WMS"/>
    <s v="Neuquén"/>
    <s v="Geoserver Web map Service"/>
    <s v="NO"/>
  </r>
  <r>
    <s v="Gobierno de la Provincia del Neuquén"/>
    <s v="Secretaría de Gestión Pública"/>
    <x v="2"/>
    <x v="14"/>
    <s v="neu_optic"/>
    <s v="Oficina Provincial de TIC’s (OPTIC)"/>
    <s v="http://sgp.neuquen.gob.ar/?page_id=767"/>
    <d v="2016-08-31T00:00:00"/>
    <s v="Erik?"/>
    <s v="?ekleinjan@neuquen.gov.ar; vgiulianoar@yahoo.com.ar; fgarciarambeaud@neuquen.gov.ar; "/>
    <s v="NO"/>
    <x v="1"/>
    <s v="NO"/>
    <s v="NO"/>
    <x v="7"/>
    <s v="http://opticgis.neuquen.gov.ar:8080/optic/composer/"/>
    <x v="3"/>
    <s v="http://opticgis.neuquen.gov.ar:8080/geoserver/wms?"/>
    <x v="58"/>
    <x v="4"/>
    <s v="http://catalogo.neuquen.gov.ar:8080/geonetwork/srv/spa/main.home"/>
    <s v="http://catalogo.neuquen.gov.ar:8080/geonetwork/srv/spa/csw?"/>
    <s v="requiere inicio de sesión"/>
    <x v="2"/>
    <x v="1"/>
    <x v="0"/>
    <x v="16"/>
    <x v="3"/>
    <s v="WMS"/>
    <s v="Neuquén"/>
    <s v="Geoserver Web map Service"/>
    <s v="NO"/>
  </r>
  <r>
    <s v="Gobierno de la Provincia del Neuquén"/>
    <s v="SUBSECRETARÍA DE RECURSOS HÍDRICOS"/>
    <x v="2"/>
    <x v="14"/>
    <s v="neu_rechid"/>
    <s v="Recursos Hídricos de la Provincia de Neuquén"/>
    <s v="NO"/>
    <d v="2016-08-31T00:00:00"/>
    <s v="Erik?"/>
    <s v="?ekleinjan@neuquen.gov.ar; vgiulianoar@yahoo.com.ar; fgarciarambeaud@neuquen.gov.ar; "/>
    <s v="NO"/>
    <x v="1"/>
    <s v="NO"/>
    <s v="NO"/>
    <x v="7"/>
    <s v="http://rechidr.neuquen.gov.ar:8080/dprh/composer/"/>
    <x v="3"/>
    <s v="http://rechidr.neuquen.gov.ar:8080/geoserver/wms?"/>
    <x v="59"/>
    <x v="4"/>
    <s v="http://catalogo.neuquen.gov.ar:8080/geonetwork/srv/spa/main.home"/>
    <s v="http://catalogo.neuquen.gov.ar:8080/geonetwork/srv/spa/csw?"/>
    <s v="requiere inicio de sesión"/>
    <x v="2"/>
    <x v="1"/>
    <x v="0"/>
    <x v="16"/>
    <x v="54"/>
    <s v="WMS"/>
    <s v="Neuquén"/>
    <s v="Geoserver Web map Service"/>
    <s v="NO"/>
  </r>
  <r>
    <s v="Ministerio de Energía, Servicios Públicos y Recursos Naturales"/>
    <s v="Dirección Provincial de Vialidad del Neuquén"/>
    <x v="2"/>
    <x v="14"/>
    <s v="neu_vial"/>
    <s v="Dirección Provincial de Vialidad del Neuquén"/>
    <s v="http://www.dpvneuquen.gov.ar/"/>
    <d v="2016-08-31T00:00:00"/>
    <s v="Erik?"/>
    <s v="?ekleinjan@neuquen.gov.ar; vgiulianoar@yahoo.com.ar; fgarciarambeaud@neuquen.gov.ar; "/>
    <s v="NO"/>
    <x v="1"/>
    <s v="NO"/>
    <s v="NO"/>
    <x v="7"/>
    <s v="http://redvial.neuquen.gov.ar:8080/dpv/composer/"/>
    <x v="3"/>
    <s v="http://redvial.neuquen.gov.ar:8080/geoserver/wms?"/>
    <x v="60"/>
    <x v="4"/>
    <s v="http://catalogo.neuquen.gov.ar:8080/geonetwork/srv/spa/main.home"/>
    <s v="http://catalogo.neuquen.gov.ar:8080/geonetwork/srv/spa/csw?"/>
    <s v="requiere inicio de sesión"/>
    <x v="2"/>
    <x v="1"/>
    <x v="0"/>
    <x v="16"/>
    <x v="55"/>
    <s v="WMS"/>
    <s v="Neuquén"/>
    <s v="Geoserver Web map Service"/>
    <s v="NO"/>
  </r>
  <r>
    <s v="Ministerio de Ciudadanía"/>
    <s v="Subsecretaría De Defensa Civil Y Protección Ciudadana"/>
    <x v="2"/>
    <x v="14"/>
    <s v="neu_civil"/>
    <s v="Defensa Civil de la Provincia de Neuquén"/>
    <s v="http://www.neuqueninforma.gob.ar/tag/defensa-civil/"/>
    <d v="2017-01-16T00:00:00"/>
    <s v="Erik?"/>
    <s v="?ekleinjan@neuquen.gov.ar; vgiulianoar@yahoo.com.ar; fgarciarambeaud@neuquen.gov.ar; "/>
    <s v="NO"/>
    <x v="1"/>
    <s v="NO"/>
    <s v="NO"/>
    <x v="7"/>
    <s v="http://sigdefensacivil.neuquen.gov.ar:8080/dpdc/composer"/>
    <x v="3"/>
    <s v="http://sigdefensacivil.neuquen.gov.ar:8080/geoserver/wms?"/>
    <x v="61"/>
    <x v="4"/>
    <s v="http://catalogo.neuquen.gov.ar:8080/geonetwork/srv/spa/main.home"/>
    <s v="http://catalogo.neuquen.gov.ar:8080/geonetwork/srv/spa/csw?"/>
    <s v="requiere inicio de sesión"/>
    <x v="2"/>
    <x v="1"/>
    <x v="0"/>
    <x v="16"/>
    <x v="56"/>
    <s v="WMS"/>
    <s v="Neuquén"/>
    <s v="Geoserver Web map Service"/>
    <s v="NO"/>
  </r>
  <r>
    <s v="Ministerio de Seguridad, Trabajo y Ambiente"/>
    <s v="Ministerio de Seguridad, Trabajo y Ambiente"/>
    <x v="2"/>
    <x v="14"/>
    <s v="neu_prod"/>
    <s v="Ministerio de Producción y Ambiente"/>
    <s v="http://w2.neuquen.gov.ar/seguridad-trabajo-y-ambiente"/>
    <d v="2016-09-02T00:00:00"/>
    <s v="Erik?"/>
    <s v="?ekleinjan@neuquen.gov.ar; vgiulianoar@yahoo.com.ar; fgarciarambeaud@neuquen.gov.ar; "/>
    <s v="NO"/>
    <x v="1"/>
    <s v="NO"/>
    <s v="NO"/>
    <x v="7"/>
    <s v="http://sigproduccion.neuquen.gov.ar:8080/prod/composer/"/>
    <x v="3"/>
    <s v="http://sigproduccion.neuquen.gov.ar:8080/geoserver/wms?"/>
    <x v="62"/>
    <x v="4"/>
    <s v="http://catalogo.neuquen.gov.ar:8080/geonetwork/srv/spa/main.home"/>
    <s v="http://catalogo.neuquen.gov.ar:8080/geonetwork/srv/spa/csw?"/>
    <s v="requiere inicio de sesión"/>
    <x v="2"/>
    <x v="1"/>
    <x v="0"/>
    <x v="16"/>
    <x v="57"/>
    <s v="WMS"/>
    <s v="Neuquén"/>
    <s v="Geoserver Web map Service"/>
    <s v="NO"/>
  </r>
  <r>
    <s v="Gobierno de la Provincia del Neuquén"/>
    <s v="NO"/>
    <x v="2"/>
    <x v="14"/>
    <s v="neu_raster"/>
    <s v="SIG de Imágenes Raster y Vuelos"/>
    <s v="NO"/>
    <d v="2017-01-12T00:00:00"/>
    <s v="Erik Kleinjan"/>
    <s v="ekleinjan@neuquen.gov.ar; vgiulianoar@yahoo.com.ar; fgarciarambeaud@neuquen.gov.ar; "/>
    <s v="indica que reinició el servidor y ya anda // no andan los wms, preguntar contacto"/>
    <x v="1"/>
    <s v="NO"/>
    <s v="NO"/>
    <x v="7"/>
    <s v="http://sigraster.neuquen.gov.ar:8080/sat/composer/"/>
    <x v="3"/>
    <s v="http://sigraster.neuquen.gov.ar:8080/geoserver/wms?"/>
    <x v="63"/>
    <x v="4"/>
    <s v="http://catalogo.neuquen.gov.ar:8080/geonetwork/srv/spa/main.home"/>
    <s v="http://catalogo.neuquen.gov.ar:8080/geonetwork/srv/spa/csw?"/>
    <s v="requiere inicio de sesión"/>
    <x v="2"/>
    <x v="1"/>
    <x v="0"/>
    <x v="16"/>
    <x v="58"/>
    <s v="WMS"/>
    <s v="Neuquén"/>
    <s v="Geoserver Web map Service"/>
    <s v="NO"/>
  </r>
  <r>
    <s v="Privado"/>
    <s v="Privado"/>
    <x v="4"/>
    <x v="15"/>
    <s v="here"/>
    <s v="HERE Argentina S.R.L."/>
    <s v="NO"/>
    <d v="2017-01-16T00:00:00"/>
    <s v="NO"/>
    <s v="NO"/>
    <s v="NO"/>
    <x v="1"/>
    <s v="NO"/>
    <s v="NO"/>
    <x v="12"/>
    <s v="www.here.com"/>
    <x v="0"/>
    <s v="no"/>
    <x v="0"/>
    <x v="0"/>
    <s v="NO"/>
    <s v="NO"/>
    <s v="NO"/>
    <x v="0"/>
    <x v="0"/>
    <x v="2"/>
    <x v="0"/>
    <x v="0"/>
    <s v="NO"/>
    <s v="NO"/>
    <s v="NO"/>
    <s v="NO"/>
  </r>
  <r>
    <s v="Privado"/>
    <s v="Privado"/>
    <x v="4"/>
    <x v="15"/>
    <s v="osm"/>
    <s v="Open Street Map"/>
    <s v="NO"/>
    <d v="2017-01-16T00:00:00"/>
    <s v="NO"/>
    <s v="NO"/>
    <s v="NO"/>
    <x v="1"/>
    <s v="NO"/>
    <s v="NO"/>
    <x v="13"/>
    <s v="www.openstreetmap.org"/>
    <x v="0"/>
    <s v="no"/>
    <x v="0"/>
    <x v="0"/>
    <s v="NO"/>
    <s v="NO"/>
    <s v="NO"/>
    <x v="0"/>
    <x v="0"/>
    <x v="2"/>
    <x v="0"/>
    <x v="0"/>
    <s v="NO"/>
    <s v="NO"/>
    <s v="NO"/>
    <s v="NO"/>
  </r>
  <r>
    <s v="Privado"/>
    <s v="Privado"/>
    <x v="4"/>
    <x v="15"/>
    <s v="sf_late"/>
    <s v="San Rafael LATE"/>
    <s v="http://sanrafaellate.com.ar/"/>
    <d v="2017-01-16T00:00:00"/>
    <s v="NO"/>
    <s v="NO"/>
    <s v="NO"/>
    <x v="1"/>
    <s v="NO"/>
    <s v="NO"/>
    <x v="12"/>
    <s v="http://sanrafaellate.com.ar/multimedia/Mapas/Ciudad"/>
    <x v="0"/>
    <s v="no"/>
    <x v="0"/>
    <x v="0"/>
    <s v="NO"/>
    <s v="NO"/>
    <s v="NO"/>
    <x v="0"/>
    <x v="0"/>
    <x v="2"/>
    <x v="0"/>
    <x v="0"/>
    <s v="NO"/>
    <s v="NO"/>
    <s v="NO"/>
    <s v="NO"/>
  </r>
  <r>
    <s v="Privado"/>
    <s v="Privado"/>
    <x v="4"/>
    <x v="15"/>
    <s v="tucu_bondi"/>
    <s v="TUCUBONDI (Tucumán)"/>
    <s v="http://facebook.com/TucuBondi"/>
    <d v="2017-01-16T00:00:00"/>
    <s v="Estudiantes UTN"/>
    <s v="contacto@tucubondi.com.ar"/>
    <s v="NO"/>
    <x v="1"/>
    <s v="NO"/>
    <s v="NO"/>
    <x v="11"/>
    <s v="http://tucubondi.com.ar/"/>
    <x v="0"/>
    <s v="no"/>
    <x v="0"/>
    <x v="0"/>
    <s v="NO"/>
    <s v="NO"/>
    <s v="NO"/>
    <x v="0"/>
    <x v="0"/>
    <x v="2"/>
    <x v="0"/>
    <x v="0"/>
    <s v="NO"/>
    <s v="NO"/>
    <s v="NO"/>
    <s v="NO"/>
  </r>
  <r>
    <s v="Privado"/>
    <s v="Privado"/>
    <x v="4"/>
    <x v="15"/>
    <s v="ypf"/>
    <s v="Yacimientos Petrolíferos Fiscales"/>
    <s v="www.ypf.com"/>
    <d v="2017-01-16T00:00:00"/>
    <s v="NO"/>
    <s v="NO"/>
    <s v="NO"/>
    <x v="1"/>
    <s v="NO"/>
    <s v="NO"/>
    <x v="14"/>
    <s v="www.ypf.com/guia/Paginas/mapa.aspx"/>
    <x v="0"/>
    <s v="no"/>
    <x v="0"/>
    <x v="0"/>
    <s v="NO"/>
    <s v="NO"/>
    <s v="NO"/>
    <x v="0"/>
    <x v="0"/>
    <x v="2"/>
    <x v="0"/>
    <x v="0"/>
    <s v="NO"/>
    <s v="NO"/>
    <s v="NO"/>
    <s v="NO"/>
  </r>
  <r>
    <s v="Ministerio de Agroindustria"/>
    <s v="INTA"/>
    <x v="2"/>
    <x v="16"/>
    <s v="sipan"/>
    <s v="SIPAN (Sistema de Información Patagonia Norte) - Nodo EEA Bariloche"/>
    <s v="http://sipan.inta.gob.ar/ "/>
    <d v="2016-10-17T00:00:00"/>
    <s v="Fernando Umaña"/>
    <s v="umana.fernando@inta.gob.ar"/>
    <s v="encuesta completada"/>
    <x v="1"/>
    <s v="NO"/>
    <s v="NO"/>
    <x v="7"/>
    <s v="http://sipan.inta.gob.ar/sig/visor/"/>
    <x v="3"/>
    <s v="http://sipan.inta.gov.ar/geoserver/wms "/>
    <x v="0"/>
    <x v="4"/>
    <s v="http://sipan.inta.gob.ar/geonetwork/srv/spa/catalog.search"/>
    <s v="http://sipan.inta.gob.ar/geoserver/ows?service=WCS&amp;version=2.0.1&amp;request=GetCapabilities"/>
    <s v="Habilitado"/>
    <x v="1"/>
    <x v="1"/>
    <x v="0"/>
    <x v="17"/>
    <x v="26"/>
    <s v="WMS"/>
    <s v="INTA"/>
    <s v="GeoServer Web Map Service"/>
    <s v="NO"/>
  </r>
  <r>
    <s v="Gobierno de la Provincia"/>
    <s v="Gobierno de la Provincia"/>
    <x v="2"/>
    <x v="16"/>
    <s v="rn_ide"/>
    <s v="IDE Río Negro"/>
    <s v="http://ide.extranet.rionegro.gov.ar/"/>
    <d v="2017-05-23T00:00:00"/>
    <s v="Claudia Oliveira Mattos"/>
    <s v="coliveiramattos@yahoo.com.ar "/>
    <s v="23/05 nos indican que el contacto el la arq Claudia Oliveira Mattos se le escribe por el mapa base y los metadatos del servicio -- 15/05 se le escribe a Guillermina para ver quien es el contacto porque no anda bien el Geonode, tampoco tiene cargados metadatos de servicio"/>
    <x v="1"/>
    <s v="NO"/>
    <s v="http://www.idera.gob.ar/images/stories/downloads/documentos/normativa/IDERN_Decretos1839y1846_2013.pdf"/>
    <x v="8"/>
    <s v="http://ide.extranet.rionegro.gov.ar/maps/new"/>
    <x v="3"/>
    <s v="http://ide.extranet.rionegro.gov.ar/geoserver/wms?"/>
    <x v="64"/>
    <x v="4"/>
    <s v="http://ide.extranet.rionegro.gov.ar/"/>
    <s v="http://ide.extranet.rionegro.gov.ar/catalogue/csw?service=CSW&amp;request=GetCapabilities"/>
    <s v="vacio"/>
    <x v="1"/>
    <x v="0"/>
    <x v="18"/>
    <x v="0"/>
    <x v="0"/>
    <s v="CSW"/>
    <s v="IDE Río Negro"/>
    <s v="My Geoserver WMS"/>
    <s v="NO"/>
  </r>
  <r>
    <s v="Gobierno de la Provincia"/>
    <s v="Gobierno de la Provincia"/>
    <x v="2"/>
    <x v="17"/>
    <s v="idesa"/>
    <s v="Infraestructura de datos espaciales de la Provincia de Salta"/>
    <s v="NO"/>
    <d v="2016-08-29T00:00:00"/>
    <s v="Hernán Javier ELENA"/>
    <s v="elena.hernan@inta.gob.ar"/>
    <s v="&quot;Esteban Gonzalez&quot; &lt;egonzalez@inmuebles.gov.ar&gt;"/>
    <x v="1"/>
    <s v="NO"/>
    <s v="http://www.idera.gob.ar/images/stories/downloads/documentos/normativa/IDESa_Decreto1567_A%C3%B1o2016.pdf"/>
    <x v="8"/>
    <s v="http://geoportal.idesa.gob.ar/"/>
    <x v="3"/>
    <s v="http://geoportal.idesa.gob.ar/geoserver/wms?"/>
    <x v="65"/>
    <x v="4"/>
    <s v="http://geoportal.idesa.gob.ar/"/>
    <s v="http://geoportal.idesa.gob.ar/catalogue/csw"/>
    <s v="si"/>
    <x v="3"/>
    <x v="2"/>
    <x v="0"/>
    <x v="18"/>
    <x v="59"/>
    <s v="CSW"/>
    <s v="IDESA"/>
    <s v="Geoportal IDE Salta - WMS"/>
    <s v="NO"/>
  </r>
  <r>
    <s v="Ministerio de Agroindustria"/>
    <s v="INTA"/>
    <x v="2"/>
    <x v="17"/>
    <s v="eeasalta"/>
    <s v="Nodo EEA Salta"/>
    <s v="http://inta.gob.ar/salta"/>
    <d v="2016-10-17T00:00:00"/>
    <s v="Hernán Elena"/>
    <s v="elena.hernan@inta.gob.ar"/>
    <s v="encuesta completada. No tienen catalogo, cuando tenga la IDE usarán ese"/>
    <x v="1"/>
    <s v="NO"/>
    <s v="NO"/>
    <x v="2"/>
    <s v="GEOINTA"/>
    <x v="3"/>
    <s v="http://geosalta.inta.gov.ar/geoserver/wms?"/>
    <x v="66"/>
    <x v="0"/>
    <s v="NO"/>
    <s v="NO"/>
    <s v="NO"/>
    <x v="2"/>
    <x v="1"/>
    <x v="0"/>
    <x v="18"/>
    <x v="53"/>
    <s v="WMS"/>
    <s v="INTA"/>
    <s v="Web Map Service - INTA SALTA"/>
    <s v="NO"/>
  </r>
  <r>
    <s v="Ministerio de Infraestructura, Tierra y Vivienda"/>
    <s v="Dirección General de Inmuebles"/>
    <x v="2"/>
    <x v="17"/>
    <s v="sigsa"/>
    <s v="Departamento Sistemas - SIG Dirección General de Inmuebles"/>
    <s v="http://www.inmuebles-salta.gov.ar/"/>
    <d v="2017-01-16T00:00:00"/>
    <s v="Esteban González"/>
    <s v="egonzalez@inmuebles.gov.ar"/>
    <s v="NO"/>
    <x v="1"/>
    <s v="NO"/>
    <s v="NO"/>
    <x v="7"/>
    <s v="www.sigsa.gov.ar/mapas/viewer.asp"/>
    <x v="0"/>
    <s v="NO"/>
    <x v="0"/>
    <x v="0"/>
    <s v="NO"/>
    <s v="NO"/>
    <s v="NO"/>
    <x v="0"/>
    <x v="0"/>
    <x v="2"/>
    <x v="0"/>
    <x v="0"/>
    <s v="NO"/>
    <s v="NO"/>
    <s v="NO"/>
    <s v="NO"/>
  </r>
  <r>
    <s v="Ministerio de Hacienda y Finanzas"/>
    <s v="Dirección de geodesia y Catastro"/>
    <x v="2"/>
    <x v="18"/>
    <s v="sj_geodesia"/>
    <s v="Consultas Catastrales Web"/>
    <s v="http://sisanjuan.gob.ar/hacienda-y-finanzas"/>
    <d v="2017-01-18T00:00:00"/>
    <s v="Pablo Camus"/>
    <s v="NO"/>
    <s v="en conversación telefónica con José Maraz nos comenta que el servidor está en proceso de pasar de tercerizado a local, además él está en ide san juan que está en proceso de conformación, también Natalia Varas está en el proyecto de IDE. Cuando se sepa quien estará a cargo del de catastro nos informará probablemente el responsable de informatica Pablo Camus, se quita el visor que no está disponible de la página de idera -- 07/04/17 se refuerza con otro mail 09/09/17 se reenvia a Jose Maraz el mail - 03/03/2017 se manda de nuevo mail pero con el mail correcto // 24/07/2016 se vuelve a mandar mail pero porque además no anda geoserver// 31-08 se mandó mail pero llegó rebotado"/>
    <x v="1"/>
    <s v="NO"/>
    <s v="NO"/>
    <x v="7"/>
    <s v="www.catastro.sanjuan.gov.ar/"/>
    <x v="3"/>
    <s v="http://geoserver.sgis.com.ar/geoserver/dgc_sj/wms?"/>
    <x v="0"/>
    <x v="0"/>
    <s v="NO"/>
    <s v="NO"/>
    <s v="NO"/>
    <x v="2"/>
    <x v="1"/>
    <x v="13"/>
    <x v="0"/>
    <x v="0"/>
    <s v="WMS"/>
    <s v="Geodesia_San_Juan"/>
    <s v="GeoServer Web Map Service"/>
    <s v="NO"/>
  </r>
  <r>
    <s v="Gobierno de la Provincia de San Luis"/>
    <s v="Dirección Provincial de Catastro y Tierras Fiscales"/>
    <x v="2"/>
    <x v="19"/>
    <s v="idesl"/>
    <s v="Dirección Provincial de Catastro y Tierras Fiscales"/>
    <s v="http://www.idesl.sanluis.gov.ar/"/>
    <d v="2017-01-18T00:00:00"/>
    <s v="Maximiliano Rivero"/>
    <s v="lmmrivero@gmail.com"/>
    <s v="se elimina de la pagina web dado que por el momento está offlin por instrucciones de Erica Bonilla 17/11 el visualizador está en mantenimiento y offline por tiempo indeterminado, se les consulta si lo sacamos momentáneamente de la pag /// 27/10 no anda el visor se informa por mail"/>
    <x v="1"/>
    <s v="NO"/>
    <s v="http://www.idera.gob.ar/images/stories/downloads/documentos/normativa/IDE_SanLuis_Decreto7372_2012.pdf"/>
    <x v="8"/>
    <s v="http://visualide.sanluis.gov.ar/mapa/index.html?ids=4720973153294&amp;ide="/>
    <x v="3"/>
    <s v="http://visualide.sanluis.gov.ar/geoserver/wms?"/>
    <x v="0"/>
    <x v="0"/>
    <s v="http://visualide.sanluis.gov.ar/geonetwork/srv/spa/main.home"/>
    <s v="http://visualide.sanluis.gov.ar/geonetwork/srv/spa/csw"/>
    <s v="no anda"/>
    <x v="1"/>
    <x v="1"/>
    <x v="0"/>
    <x v="19"/>
    <x v="3"/>
    <s v="GEONETWORK"/>
    <s v="Geodesia_San_Luis"/>
    <s v="GeoServer Web Map Service"/>
    <s v="NO"/>
  </r>
  <r>
    <s v="Gobierno de la Ciudad de Santa Fe"/>
    <s v="Programa Municipio Digital"/>
    <x v="1"/>
    <x v="20"/>
    <s v="santafe"/>
    <s v="Santa Fe Mapas"/>
    <s v="http://www.santafeciudad.gov.ar/"/>
    <d v="2017-01-18T00:00:00"/>
    <s v="Eduardo Madariaga"/>
    <s v="gestionderiesgo@santafeciudad.gov.ar"/>
    <s v="NO"/>
    <x v="1"/>
    <s v="NO"/>
    <s v="NO"/>
    <x v="5"/>
    <s v="http://muniweb1.santafeciudad.gov.ar/santafemapas/"/>
    <x v="0"/>
    <s v="no"/>
    <x v="0"/>
    <x v="0"/>
    <s v="NO"/>
    <s v="NO"/>
    <s v="NO"/>
    <x v="0"/>
    <x v="0"/>
    <x v="2"/>
    <x v="0"/>
    <x v="0"/>
    <s v="NO"/>
    <s v="NO"/>
    <s v="NO"/>
    <s v="NO"/>
  </r>
  <r>
    <s v="Municipalidad de Rosario"/>
    <s v="Secretaría General - Dirección General de Informática"/>
    <x v="1"/>
    <x v="20"/>
    <s v="rosariod"/>
    <s v="Rosario ="/>
    <s v="http://www.rosario.gov.ar/web/gobierno/gobierno-abierto/infraestructura-de-datos-espaciales-ide"/>
    <d v="2017-03-06T00:00:00"/>
    <s v="Alejandra Cervino"/>
    <s v="acervin0@rosario.gov.ar"/>
    <s v="05/01/2017 corrijen el error /// 28/12 se le consulta porque el wms no carga en GN porque no tiene habilitado el 3857 // 19/12 respondió formulario // 24/11 se mandó mail pero no respondió, se le consulta por otros geoservicios"/>
    <x v="2"/>
    <s v="http://datos.rosario.gob.ar/"/>
    <s v="NO"/>
    <x v="5"/>
    <s v="infomapa.rosario.gov.ar"/>
    <x v="2"/>
    <s v="http://www.rosario.gov.ar/wms/planobase?request=GetCapabilities&amp;service=WMS"/>
    <x v="0"/>
    <x v="0"/>
    <s v="NO"/>
    <s v="NO"/>
    <s v="NO"/>
    <x v="4"/>
    <x v="1"/>
    <x v="0"/>
    <x v="20"/>
    <x v="60"/>
    <s v="NO"/>
    <s v="NO"/>
    <s v="NO"/>
    <s v="NO"/>
  </r>
  <r>
    <s v="Ministerio de Agroindustria"/>
    <s v="INTA"/>
    <x v="2"/>
    <x v="20"/>
    <s v="eea_rafaela"/>
    <s v="Nodo EEA Rafaela"/>
    <s v="http://inta.gob.ar/rafaela"/>
    <d v="2016-08-05T00:00:00"/>
    <s v="Hernán Elena"/>
    <s v="elena.hernan@inta.gob.ar"/>
    <s v="WFS existe pero tiene contraseña"/>
    <x v="1"/>
    <s v="NO"/>
    <s v="NO"/>
    <x v="2"/>
    <s v="INTA"/>
    <x v="3"/>
    <s v="http://geointa.inta.gov.ar/geoserversf/wms?"/>
    <x v="0"/>
    <x v="0"/>
    <s v="http://geointa.inta.gov.ar/geonetwork/"/>
    <s v="http://geointa.inta.gov.ar/geonetwork/srv/en/catalogue/csw?service=CSW&amp;version=2.0.2&amp;request=GetCapabilities"/>
    <s v="lo estan arreglando"/>
    <x v="2"/>
    <x v="1"/>
    <x v="0"/>
    <x v="20"/>
    <x v="61"/>
    <s v="WMS"/>
    <s v="INTA"/>
    <s v="WMS INTA Rafaela"/>
    <s v="NO"/>
  </r>
  <r>
    <s v="NO"/>
    <s v="NO"/>
    <x v="2"/>
    <x v="20"/>
    <s v="sf_scit"/>
    <s v="Servicio de Catastro e Información Territorial"/>
    <s v="NO"/>
    <d v="2017-01-18T00:00:00"/>
    <s v="Julio Perusini"/>
    <s v="jperusini@santafe.gov.ar"/>
    <s v="no carga el visualizador"/>
    <x v="1"/>
    <s v="NO"/>
    <s v="NO"/>
    <x v="7"/>
    <s v="http://mapas.santafe.gov.ar/keyScitGV/inicioweb.jsp"/>
    <x v="0"/>
    <s v="NO"/>
    <x v="0"/>
    <x v="0"/>
    <s v="NO"/>
    <s v="NO"/>
    <s v="NO"/>
    <x v="0"/>
    <x v="0"/>
    <x v="13"/>
    <x v="0"/>
    <x v="0"/>
    <s v="NO"/>
    <s v="NO"/>
    <s v="NO"/>
    <s v="NO"/>
  </r>
  <r>
    <s v="Ministerio de Gobierno"/>
    <s v="IDESF"/>
    <x v="2"/>
    <x v="20"/>
    <s v="idesf"/>
    <s v="IDESF, Infraestructura de Datos Espaciales de Santa Fe"/>
    <s v="https://www.santafe.gov.ar/idesf/portal"/>
    <d v="2016-06-06T00:00:00"/>
    <s v="Fabián Amicone"/>
    <s v="famicone@santafe.gov.ar"/>
    <s v="NO"/>
    <x v="1"/>
    <s v="NO"/>
    <s v="http://www.idera.gob.ar/images/stories/downloads/documentos/normativa/IDESF_Decreto1680_2005.pdf"/>
    <x v="8"/>
    <s v="https://www.santafe.gov.ar/idesf/visualizador/"/>
    <x v="3"/>
    <s v="https://aswe.santafe.gov.ar/idesf/wms?"/>
    <x v="0"/>
    <x v="4"/>
    <s v="https://www.santafe.gov.ar/idesf/catalogo/"/>
    <s v="https://www.santafe.gov.ar/idesf/catalogo/srv/spa/csw?"/>
    <s v="Habilitado"/>
    <x v="1"/>
    <x v="2"/>
    <x v="0"/>
    <x v="20"/>
    <x v="62"/>
    <s v="GEONETWORK"/>
    <s v="IDE_Santa_Fe"/>
    <s v="IDESF - Infraestructura de Datos Espaciales de Santa Fe"/>
    <s v="NO"/>
  </r>
  <r>
    <s v="Ministerio de Agroindustria"/>
    <s v="INTA"/>
    <x v="2"/>
    <x v="21"/>
    <s v="eea_stago"/>
    <s v="Nodo EEA Santiago del Estero"/>
    <s v="http://inta.gob.ar/santiago"/>
    <d v="2016-08-05T00:00:00"/>
    <s v="NO"/>
    <s v="NO"/>
    <s v="NO"/>
    <x v="1"/>
    <s v="NO"/>
    <s v="NO"/>
    <x v="2"/>
    <s v="INTA"/>
    <x v="3"/>
    <s v="http://geointa.inta.gob.ar/geosantiago/wms?"/>
    <x v="67"/>
    <x v="0"/>
    <s v="http://geointa.inta.gov.ar/geonetwork/srv/en/main.home"/>
    <s v="http://geointa.inta.gov.ar/geonetwork/srv/en/catalogue/csw?service=CSW&amp;version=2.0.2&amp;request=GetCapabilities"/>
    <s v="lo estan arreglando"/>
    <x v="2"/>
    <x v="1"/>
    <x v="13"/>
    <x v="7"/>
    <x v="0"/>
    <s v="WMS"/>
    <s v="INTA"/>
    <s v="EEA Santiago del Estero WMS"/>
    <s v="NO"/>
  </r>
  <r>
    <s v="Municipalidad de San Miguel de Tucumán"/>
    <s v="SIG Cap"/>
    <x v="1"/>
    <x v="22"/>
    <s v="tucuman"/>
    <s v="SIG Cap - Tucumán / Sistema de Información Geográfica de la Capital"/>
    <s v="http://smt.gob.ar/"/>
    <d v="2016-10-24T00:00:00"/>
    <s v="Juan Lucero"/>
    <s v="chitolucero@hotmail.com"/>
    <s v="algunas capas del wms no cargan o están vacias"/>
    <x v="1"/>
    <s v="NO"/>
    <s v="NO"/>
    <x v="5"/>
    <s v="http://sigcap.no-ip.org/"/>
    <x v="2"/>
    <s v="http://sigcap.no-ip.org:8082/geoserver/wms?"/>
    <x v="0"/>
    <x v="0"/>
    <s v="NO"/>
    <s v="NO"/>
    <s v="NO"/>
    <x v="2"/>
    <x v="1"/>
    <x v="0"/>
    <x v="21"/>
    <x v="3"/>
    <s v="WMS"/>
    <s v="SM_Tucuman"/>
    <s v="GeoServer Web Map Service"/>
    <s v="http://181.14.233.162:8082/geoserver/wms?SERVICE=WMS&amp;"/>
  </r>
  <r>
    <s v="Fundación ProYungas"/>
    <s v="Fundación ProYungas"/>
    <x v="4"/>
    <x v="22"/>
    <s v="proyunga"/>
    <s v="SIGA ProYungas"/>
    <s v="http://siga.proyungas.org.ar/"/>
    <d v="2016-10-24T00:00:00"/>
    <s v="Silvia Pacheco"/>
    <s v="siga@proyungas.org.ar; silviapachecus@gmail.com"/>
    <s v="24/10 se manda mail para ver como publicar los multiples wms // se debe instalar silverlight para poder usar el visor, pero en Chrome no logré que anda"/>
    <x v="1"/>
    <s v="NO"/>
    <s v="NO"/>
    <x v="11"/>
    <s v="http://visorproyungas.dyndns.tv/visorsiga/"/>
    <x v="5"/>
    <s v="http://siga.proyungas.org.ar/recursos/"/>
    <x v="0"/>
    <x v="0"/>
    <s v="NO"/>
    <s v="NO"/>
    <s v="NO"/>
    <x v="7"/>
    <x v="0"/>
    <x v="19"/>
    <x v="0"/>
    <x v="0"/>
    <s v="NO"/>
    <s v="NO"/>
    <s v="NO"/>
    <s v="NO"/>
  </r>
  <r>
    <s v="Secretaría de Estado de Gestión Pública y Planeamiento"/>
    <s v="Subsecretaria de Planeamiento y Tecnologías de Gestión"/>
    <x v="2"/>
    <x v="22"/>
    <s v="tucu_estadistica"/>
    <s v="Dirección de Estadística de la Provincia"/>
    <s v="http://estadistica.tucuman.gov.ar/"/>
    <d v="2016-10-24T00:00:00"/>
    <s v="Lic. Raúl García"/>
    <s v="rgarcia@rig.tucuman.gov.ar"/>
    <s v="NO"/>
    <x v="1"/>
    <s v="NO"/>
    <s v="NO"/>
    <x v="7"/>
    <s v="http://estadistica.tucuman.gov.ar/visorexterno/"/>
    <x v="3"/>
    <s v="http://181.88.186.115:8080/geoserver/servidor/wms?"/>
    <x v="68"/>
    <x v="0"/>
    <s v="NO"/>
    <s v="NO"/>
    <s v="NO"/>
    <x v="2"/>
    <x v="1"/>
    <x v="0"/>
    <x v="21"/>
    <x v="3"/>
    <s v="WMS"/>
    <s v="Estadistica_Tucuman"/>
    <s v="GeoServer Web Map Service"/>
    <s v="NO"/>
  </r>
  <r>
    <s v="Gobierno de la provincia"/>
    <s v="IPVDU"/>
    <x v="2"/>
    <x v="22"/>
    <s v="tucu_viv"/>
    <s v="Instituto provincial de Vivienda y desarrollo Urbano"/>
    <s v="http://www.ipvtuc.gov.ar/"/>
    <d v="2016-10-25T00:00:00"/>
    <s v="Matías Fortini"/>
    <s v="matiasfortini@gmail.com"/>
    <s v="NO"/>
    <x v="1"/>
    <s v="NO"/>
    <s v="NO"/>
    <x v="2"/>
    <s v="NO"/>
    <x v="3"/>
    <s v="http://190.226.54.180:8080/geoserver/IPVyDU/wms?"/>
    <x v="69"/>
    <x v="0"/>
    <s v="NO"/>
    <s v="NO"/>
    <s v="NO"/>
    <x v="2"/>
    <x v="1"/>
    <x v="0"/>
    <x v="21"/>
    <x v="3"/>
    <s v="WMS"/>
    <s v="IPVyDU_Tucuman"/>
    <s v="GeoServer Web Map Service"/>
    <s v="NO"/>
  </r>
  <r>
    <s v="Ministerio de Economía de la Provincia"/>
    <s v="Programa de Desarrollo de Áreas Metropolitanas del Interior"/>
    <x v="2"/>
    <x v="22"/>
    <s v="edamet_amb"/>
    <s v="Información Ambiental - Estudio de Diagnóstico del Área Metropolitana de Tucumán (EDAMET)"/>
    <s v="http://www.dami.uec.gov.ar/donde-se-implementa/am-tucuman/"/>
    <d v="2016-10-24T00:00:00"/>
    <s v="Silvia Pacheco"/>
    <s v="siga@proyungas.org.ar"/>
    <s v="NO"/>
    <x v="1"/>
    <s v="NO"/>
    <s v="NO"/>
    <x v="2"/>
    <s v="NO"/>
    <x v="3"/>
    <s v="http://dami.tucuman.gov.ar/ArcGIS/services/DAMI_Ambiental/MapServer/WMSServer?"/>
    <x v="70"/>
    <x v="0"/>
    <s v="NO"/>
    <s v="NO"/>
    <s v="NO"/>
    <x v="7"/>
    <x v="1"/>
    <x v="0"/>
    <x v="21"/>
    <x v="63"/>
    <s v="WMS"/>
    <s v="EDAMET"/>
    <s v="DAMI_Ambiental"/>
    <s v="NO"/>
  </r>
  <r>
    <s v="Ministerio de Economía de la Provincia"/>
    <s v="Programa de Desarrollo de Áreas Metropolitanas del Interior"/>
    <x v="2"/>
    <x v="22"/>
    <s v="edamet_legal"/>
    <s v="Información Legal - Estudio de Diagnóstico del Área Metropolitana de Tucumán (EDAMET)"/>
    <s v="http://www.dami.uec.gov.ar/donde-se-implementa/am-tucuman/"/>
    <d v="2016-10-24T00:00:00"/>
    <s v="Silvia Pacheco"/>
    <s v="siga@proyungas.org.ar"/>
    <s v="NO"/>
    <x v="1"/>
    <s v="NO"/>
    <s v="NO"/>
    <x v="2"/>
    <s v="NO"/>
    <x v="3"/>
    <s v="http://dami.tucuman.gov.ar/ArcGIS/services/DAMI_Legal/MapServer/WMSServer?"/>
    <x v="71"/>
    <x v="0"/>
    <s v="NO"/>
    <s v="NO"/>
    <s v="NO"/>
    <x v="7"/>
    <x v="1"/>
    <x v="0"/>
    <x v="21"/>
    <x v="64"/>
    <s v="NO"/>
    <s v="NO"/>
    <s v="NO"/>
    <s v="NO"/>
  </r>
  <r>
    <s v="Ministerio de Economía de la Provincia"/>
    <s v="Programa de Desarrollo de Áreas Metropolitanas del Interior"/>
    <x v="2"/>
    <x v="22"/>
    <s v="edamet_urb"/>
    <s v="Información urbano-territorial - Estudio de Diagnóstico del Área Metropolitana de Tucumán (EDAMET)"/>
    <s v="http://www.dami.uec.gov.ar/donde-se-implementa/am-tucuman/"/>
    <d v="2016-10-24T00:00:00"/>
    <s v="Silvia Pacheco"/>
    <s v="siga@proyungas.org.ar"/>
    <s v="NO"/>
    <x v="1"/>
    <s v="NO"/>
    <s v="NO"/>
    <x v="2"/>
    <s v="NO"/>
    <x v="3"/>
    <s v="http://dami.tucuman.gov.ar/ArcGIS/services/DAMI_UrbanoTerritorial/MapServer/WMSServer?"/>
    <x v="72"/>
    <x v="0"/>
    <s v="NO"/>
    <s v="NO"/>
    <s v="NO"/>
    <x v="7"/>
    <x v="1"/>
    <x v="0"/>
    <x v="21"/>
    <x v="65"/>
    <s v="NO"/>
    <s v="NO"/>
    <s v="NO"/>
    <s v="NO"/>
  </r>
  <r>
    <s v="Gobierno de la Provincia"/>
    <s v="Secretaría de Gestión Pública y Planeamiento"/>
    <x v="2"/>
    <x v="22"/>
    <s v="tucu_geosplan"/>
    <s v="GeoSPlan - Servicios Geográficos para la Gestión Pública y Mantenimiento"/>
    <s v="http://geosplan.tucuman.gob.ar/inicio/geosplan.html"/>
    <d v="2016-10-25T00:00:00"/>
    <s v="María del Huerto Mancilla"/>
    <s v="mariamancilla@yahoo.com.ar"/>
    <s v="tienen mas de un wms, preguntar luego de la actualización como ponerlos"/>
    <x v="1"/>
    <s v="NO"/>
    <s v="NO"/>
    <x v="7"/>
    <s v="http://geosplan.tucuman.gob.ar/visor"/>
    <x v="3"/>
    <s v="http://geosplan.tucuman.gob.ar/geoserver/LED/wms?"/>
    <x v="73"/>
    <x v="4"/>
    <s v="http://www.geosplan.tucuman.gob.ar/geonetwork/"/>
    <s v="http://www.geosplan.tucuman.gob.ar/geonetwork/srv/spa/csw?request=GetCapabilities&amp;service=CSW"/>
    <s v="Habilitado"/>
    <x v="1"/>
    <x v="2"/>
    <x v="0"/>
    <x v="21"/>
    <x v="66"/>
    <s v="GEONETWORK"/>
    <s v="GeoSPlan_Tucuman"/>
    <s v="Servicio WMS de la SGPyP"/>
    <s v="NO"/>
  </r>
  <r>
    <s v="Ministerio de Economía de la Provincia"/>
    <s v="Dirección Provincial de Vialidad de Tucumán"/>
    <x v="2"/>
    <x v="22"/>
    <s v="tucu_vial"/>
    <s v="Dirección Provincial de Vialidad de Tucumán"/>
    <s v="http://www.mecontuc.gov.ar/dpv/"/>
    <d v="2016-10-25T00:00:00"/>
    <s v="Carlos Manai"/>
    <s v="carlosmanai@yahoo.com.ar"/>
    <s v="NO"/>
    <x v="1"/>
    <s v="NO"/>
    <s v="NO"/>
    <x v="2"/>
    <s v="NO"/>
    <x v="3"/>
    <s v="http://idet.tucuman.gob.ar/geoserver/Dir_Prov_Vialidad/wms?"/>
    <x v="74"/>
    <x v="0"/>
    <s v="NO"/>
    <s v="NO"/>
    <s v="NO"/>
    <x v="2"/>
    <x v="1"/>
    <x v="0"/>
    <x v="21"/>
    <x v="67"/>
    <s v="WMS"/>
    <s v="NO"/>
    <s v="Servicio WMS IDET"/>
    <s v="NO"/>
  </r>
  <r>
    <s v="Gobierno de la Provincia"/>
    <s v="IDET"/>
    <x v="2"/>
    <x v="22"/>
    <s v="idet"/>
    <s v="IDET – Gobierno de Tucumán"/>
    <s v="http://idet.tucuman.gob.ar/"/>
    <d v="2016-10-25T00:00:00"/>
    <s v="Marcelo Ledesma"/>
    <s v="ledesmarce@gmail.com"/>
    <s v="NO"/>
    <x v="1"/>
    <s v="NO"/>
    <s v="NO"/>
    <x v="8"/>
    <s v="http://idet.tucuman.gob.ar/visor/"/>
    <x v="3"/>
    <s v="http://idet.tucuman.gob.ar/geoserver/idet/wms?"/>
    <x v="0"/>
    <x v="4"/>
    <s v="http://idet.tucuman.gob.ar/geonetwork3/"/>
    <s v="http://idet.tucuman.gob.ar/geonetwork3/srv/es/csw?service=CSW&amp;request=GetCapabilities"/>
    <s v="Habilitado"/>
    <x v="1"/>
    <x v="2"/>
    <x v="0"/>
    <x v="21"/>
    <x v="68"/>
    <s v="GEONETWORK"/>
    <s v="IDE_Tucuman"/>
    <s v="WMS IDE TUCUMAN"/>
    <s v="NO"/>
  </r>
  <r>
    <s v="Ministerio de Desarrollo Productivo"/>
    <s v="RIDES"/>
    <x v="2"/>
    <x v="22"/>
    <s v="tucu_choromoro"/>
    <s v="Proyecto Sistema de Riego Río Choromoro"/>
    <s v="http://rides.producciontucuman.gov.ar/"/>
    <d v="2016-10-25T00:00:00"/>
    <s v="Mónica Odstrcil"/>
    <s v="modstrcil@producciontucuman.gov.ar"/>
    <s v="uno solo para rides"/>
    <x v="1"/>
    <s v="NO"/>
    <s v="NO"/>
    <x v="2"/>
    <s v="RIDES"/>
    <x v="3"/>
    <s v="http://rides.producciontucuman.gov.ar/ArcGIS/services/Choromoro/MapServer/WMSServer?"/>
    <x v="0"/>
    <x v="4"/>
    <s v="http://uedptucuman.dyndns.org/geonetwork/"/>
    <s v="http://uedptucuman.dyndns.org/geonetwork"/>
    <s v="Habilitado"/>
    <x v="1"/>
    <x v="1"/>
    <x v="20"/>
    <x v="21"/>
    <x v="69"/>
    <s v="WMS"/>
    <s v="RIDES"/>
    <s v="Proyecto de Riego Rio Chormoro"/>
    <s v="NO"/>
  </r>
  <r>
    <s v="Ministerio de Desarrollo Productivo"/>
    <s v="RIDES"/>
    <x v="2"/>
    <x v="22"/>
    <s v="tucu_imgprod"/>
    <s v="Imágenes Procesadas por el Ministerio de Desarrollo Productivo"/>
    <s v="http://rides.producciontucuman.gov.ar/"/>
    <d v="2016-10-25T00:00:00"/>
    <s v="Mónica Odstrcil"/>
    <s v="modstrcil@producciontucuman.gov.ar"/>
    <s v="uno solo para rides"/>
    <x v="1"/>
    <s v="NO"/>
    <s v="NO"/>
    <x v="2"/>
    <s v="RIDES"/>
    <x v="3"/>
    <s v="http://rides.producciontucuman.gov.ar/ArcGIS/services/ImagenesMDP/mapserver/WMSServer?"/>
    <x v="0"/>
    <x v="4"/>
    <s v="http://uedptucuman.dyndns.org/geonetwork/"/>
    <s v="http://uedptucuman.dyndns.org/geonetwork/srv/es/csw?service=CSW&amp;request=GetCapabilities"/>
    <s v="Habilitado"/>
    <x v="2"/>
    <x v="1"/>
    <x v="20"/>
    <x v="21"/>
    <x v="70"/>
    <s v="WMS"/>
    <s v="RIDES"/>
    <s v="Imagenes Min.Des. Productivo"/>
    <s v="NO"/>
  </r>
  <r>
    <s v="Ministerio de Desarrollo Productivo"/>
    <s v="RIDES"/>
    <x v="2"/>
    <x v="22"/>
    <s v="tucu_lules"/>
    <s v="Sistema de Riego de Lules"/>
    <s v="http://rides.producciontucuman.gov.ar/"/>
    <d v="2016-10-25T00:00:00"/>
    <s v="Mónica Odstrcil"/>
    <s v="modstrcil@producciontucuman.gov.ar"/>
    <s v="uno solo para rides"/>
    <x v="1"/>
    <s v="NO"/>
    <s v="NO"/>
    <x v="2"/>
    <s v="RIDES"/>
    <x v="3"/>
    <s v="http://rides.producciontucuman.gov.ar/ArcGIS/services/Lules/MapServer/WMSServer?"/>
    <x v="0"/>
    <x v="4"/>
    <s v="http://uedptucuman.dyndns.org/geonetwork/"/>
    <s v="http://uedptucuman.dyndns.org/geonetwork/srv/es/csw?service=CSW&amp;request=GetCapabilities"/>
    <s v="Habilitado"/>
    <x v="2"/>
    <x v="1"/>
    <x v="20"/>
    <x v="21"/>
    <x v="71"/>
    <s v="WMS"/>
    <s v="RIDES"/>
    <s v="Sistema de Riego Lules"/>
    <s v="NO"/>
  </r>
  <r>
    <s v="Ministerio de Desarrollo Productivo"/>
    <s v="RIDES"/>
    <x v="2"/>
    <x v="22"/>
    <s v="rides"/>
    <s v="Red de Información para el Desarrollo Productivo de la Provincia de Tucumán (RIDES)"/>
    <s v="http://rides.producciontucuman.gov.ar/"/>
    <d v="2016-11-11T00:00:00"/>
    <s v="Mónica Odstrcil"/>
    <s v="modstrcil@producciontucuman.gov.ar"/>
    <s v="04/11 nos indican que hay un wms unificado, que mandarán el wfs //25/10 se mandó mail porque tienen varios WMS y WFS ver http://idet.tucuman.gob.ar/idet-avanzado/geo-servicios/"/>
    <x v="1"/>
    <s v="NO"/>
    <s v="NO"/>
    <x v="7"/>
    <s v="http://rides.producciontucuman.gov.ar/visor/visor/index.html"/>
    <x v="3"/>
    <s v="http://rides.producciontucuman.gov.ar/ArcGIS/services/RIDES_WMS/MapServer/WMSServer"/>
    <x v="75"/>
    <x v="4"/>
    <s v="http://uedptucuman.dyndns.org/geonetwork/"/>
    <s v="http://uedptucuman.dyndns.org/geonetwork/srv/es/csw?service=CSW&amp;request=GetCapabilities"/>
    <s v="Habilitado"/>
    <x v="1"/>
    <x v="2"/>
    <x v="0"/>
    <x v="21"/>
    <x v="72"/>
    <s v="GEONETWORK"/>
    <s v="RIDES"/>
    <s v="RIDES"/>
    <s v="NO"/>
  </r>
  <r>
    <s v="Ministerio de Desarrollo Productivo"/>
    <s v="RIDES"/>
    <x v="2"/>
    <x v="22"/>
    <s v="tucu_tafi"/>
    <s v="Sistema de Riego de Tafí del Valle"/>
    <s v="http://rides.producciontucuman.gov.ar/"/>
    <d v="2016-10-25T00:00:00"/>
    <s v="Mónica Odstrcil"/>
    <s v="modstrcil@producciontucuman.gov.ar"/>
    <s v="uno solo para rides"/>
    <x v="1"/>
    <s v="NO"/>
    <s v="NO"/>
    <x v="2"/>
    <s v="RIDES"/>
    <x v="3"/>
    <s v="http://rides.producciontucuman.gov.ar/ArcGIS/services/TafidelValle/MapServer/WMSServer?"/>
    <x v="0"/>
    <x v="4"/>
    <s v="http://uedptucuman.dyndns.org/geonetwork/"/>
    <s v="http://uedptucuman.dyndns.org/geonetwork/srv/es/csw?service=CSW&amp;request=GetCapabilities"/>
    <s v="Habilitado"/>
    <x v="2"/>
    <x v="1"/>
    <x v="20"/>
    <x v="21"/>
    <x v="73"/>
    <s v="WMS"/>
    <s v="RIDES"/>
    <s v="Tafi del Valle"/>
    <s v="NO"/>
  </r>
  <r>
    <s v="Ministerio de Desarrollo Social de la Provincia"/>
    <s v="Dirección de Informática"/>
    <x v="2"/>
    <x v="22"/>
    <s v="tucu_dsocial"/>
    <s v="Ministerio de Desarrollo Social"/>
    <s v="http://desarrollosocialtuc.gob.ar/"/>
    <d v="2016-10-24T00:00:00"/>
    <s v="Jenny Gonzalez"/>
    <s v="jennygonzalez91@hotmail.com"/>
    <s v="usuario y contraseña: invitado y geoserver"/>
    <x v="1"/>
    <s v="NO"/>
    <s v="NO"/>
    <x v="7"/>
    <s v="http://web2.desarrollosocialtuc.gov.ar/visor/"/>
    <x v="3"/>
    <s v="http://web2.desarrollosocialtuc.gov.ar/geoserver/wms?"/>
    <x v="0"/>
    <x v="0"/>
    <s v="NO"/>
    <s v="NO"/>
    <s v="NO"/>
    <x v="2"/>
    <x v="1"/>
    <x v="21"/>
    <x v="21"/>
    <x v="74"/>
    <s v="NO"/>
    <s v="Des_Soc_Tucuman"/>
    <s v="NO"/>
    <s v="NO"/>
  </r>
  <r>
    <s v="Ministerio de Educación de la Provincia"/>
    <s v="Departamento de Planeamiento y Estadística"/>
    <x v="2"/>
    <x v="22"/>
    <s v="tucu_educ"/>
    <s v="Mapa Educativo Tucumán"/>
    <s v="http://www.educaciontuc.gov.ar/nsitio/"/>
    <d v="2016-10-24T00:00:00"/>
    <s v="Luciana Perez Zamora"/>
    <s v="planeamyest@yahoo.com"/>
    <s v="no"/>
    <x v="1"/>
    <s v="NO"/>
    <s v="NO"/>
    <x v="7"/>
    <s v="http://www.educaciontuc.gob.ar/sistema/sistemas/mapa/tucuman/"/>
    <x v="3"/>
    <s v="http://www.educaciontuc.gov.ar/sistema/sistemas/mapa/wms/wms.php?"/>
    <x v="0"/>
    <x v="0"/>
    <s v="NO"/>
    <s v="NO"/>
    <s v="NO"/>
    <x v="6"/>
    <x v="1"/>
    <x v="0"/>
    <x v="21"/>
    <x v="75"/>
    <s v="NO"/>
    <s v="NO"/>
    <s v="NO"/>
    <s v="NO"/>
  </r>
  <r>
    <s v="Ministerio de Economía de la Provincia"/>
    <s v="Secretaría de Hacienda"/>
    <x v="2"/>
    <x v="22"/>
    <s v="tucu_catastro"/>
    <s v="Dirección General de Catastro de la Provincia de Tucumán"/>
    <s v="http://www.catastrotucuman.gov.ar/"/>
    <d v="2016-10-25T00:00:00"/>
    <s v="NO"/>
    <s v="NO"/>
    <s v="NO"/>
    <x v="1"/>
    <s v="NO"/>
    <s v="NO"/>
    <x v="2"/>
    <s v="NO"/>
    <x v="3"/>
    <s v="http://200.45.224.101:8080/geoserver/dgc/wms?"/>
    <x v="76"/>
    <x v="0"/>
    <s v="NO"/>
    <s v="NO"/>
    <s v="NO"/>
    <x v="2"/>
    <x v="1"/>
    <x v="13"/>
    <x v="0"/>
    <x v="0"/>
    <s v="NO"/>
    <s v="NO"/>
    <s v="NO"/>
    <s v="NO"/>
  </r>
  <r>
    <s v="Universidad Nacional de Tucumán"/>
    <s v="IPDU - Facultad de Arquitectura y Urbanismo"/>
    <x v="2"/>
    <x v="22"/>
    <s v="tucu_urb"/>
    <s v="Observatorio de Fenómenos Urbanos y Territoriales"/>
    <s v="http://www.observatoriofau.org/"/>
    <d v="2016-10-25T00:00:00"/>
    <s v="NO"/>
    <s v="NO"/>
    <s v="NO"/>
    <x v="1"/>
    <s v="NO"/>
    <s v="NO"/>
    <x v="2"/>
    <s v="NO"/>
    <x v="4"/>
    <s v="http://vport.herrera.unt.edu.ar:8900/geoserver/wms?"/>
    <x v="0"/>
    <x v="0"/>
    <s v="NO"/>
    <s v="NO"/>
    <s v="NO"/>
    <x v="2"/>
    <x v="1"/>
    <x v="13"/>
    <x v="0"/>
    <x v="0"/>
    <s v="NO"/>
    <s v="NO"/>
    <s v="NO"/>
    <s v="NO"/>
  </r>
  <r>
    <s v="Ministerio de Energía y Minería"/>
    <s v="SEGEMAR"/>
    <x v="0"/>
    <x v="0"/>
    <s v="segemar"/>
    <s v="SIG SEGEMAR"/>
    <s v="http://segemar.gov.ar/"/>
    <d v="2017-06-07T00:00:00"/>
    <s v="Federico Ferpozzi"/>
    <s v="fedeferpo@gmail.com"/>
    <s v="NO"/>
    <x v="1"/>
    <s v="NO"/>
    <s v="NO"/>
    <x v="3"/>
    <s v="http://sig.segemar.gov.ar"/>
    <x v="1"/>
    <s v="http://sig.segemar.gov.ar/wms"/>
    <x v="0"/>
    <x v="0"/>
    <s v="NO"/>
    <s v="NO"/>
    <s v="NO"/>
    <x v="8"/>
    <x v="1"/>
    <x v="0"/>
    <x v="1"/>
    <x v="76"/>
    <s v="NO"/>
    <s v="no"/>
    <s v="no"/>
    <s v="NO"/>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r>
    <m/>
    <m/>
    <x v="5"/>
    <x v="23"/>
    <m/>
    <m/>
    <m/>
    <m/>
    <m/>
    <m/>
    <m/>
    <x v="3"/>
    <m/>
    <m/>
    <x v="15"/>
    <m/>
    <x v="6"/>
    <m/>
    <x v="77"/>
    <x v="6"/>
    <m/>
    <m/>
    <m/>
    <x v="9"/>
    <x v="4"/>
    <x v="22"/>
    <x v="7"/>
    <x v="53"/>
    <m/>
    <m/>
    <m/>
    <m/>
  </r>
</pivotCacheRecords>
</file>

<file path=xl/pivotCache/pivotCacheRecords2.xml><?xml version="1.0" encoding="utf-8"?>
<pivotCacheRecords xmlns="http://schemas.openxmlformats.org/spreadsheetml/2006/main" xmlns:r="http://schemas.openxmlformats.org/officeDocument/2006/relationships" count="76">
  <r>
    <x v="0"/>
    <x v="0"/>
  </r>
  <r>
    <x v="1"/>
    <x v="1"/>
  </r>
  <r>
    <x v="2"/>
    <x v="2"/>
  </r>
  <r>
    <x v="1"/>
    <x v="1"/>
  </r>
  <r>
    <x v="1"/>
    <x v="1"/>
  </r>
  <r>
    <x v="1"/>
    <x v="1"/>
  </r>
  <r>
    <x v="1"/>
    <x v="1"/>
  </r>
  <r>
    <x v="1"/>
    <x v="1"/>
  </r>
  <r>
    <x v="1"/>
    <x v="1"/>
  </r>
  <r>
    <x v="1"/>
    <x v="1"/>
  </r>
  <r>
    <x v="1"/>
    <x v="1"/>
  </r>
  <r>
    <x v="1"/>
    <x v="1"/>
  </r>
  <r>
    <x v="1"/>
    <x v="1"/>
  </r>
  <r>
    <x v="1"/>
    <x v="1"/>
  </r>
  <r>
    <x v="1"/>
    <x v="1"/>
  </r>
  <r>
    <x v="1"/>
    <x v="1"/>
  </r>
  <r>
    <x v="3"/>
    <x v="3"/>
  </r>
  <r>
    <x v="1"/>
    <x v="0"/>
  </r>
  <r>
    <x v="1"/>
    <x v="1"/>
  </r>
  <r>
    <x v="1"/>
    <x v="1"/>
  </r>
  <r>
    <x v="1"/>
    <x v="1"/>
  </r>
  <r>
    <x v="1"/>
    <x v="1"/>
  </r>
  <r>
    <x v="1"/>
    <x v="1"/>
  </r>
  <r>
    <x v="1"/>
    <x v="1"/>
  </r>
  <r>
    <x v="1"/>
    <x v="1"/>
  </r>
  <r>
    <x v="1"/>
    <x v="1"/>
  </r>
  <r>
    <x v="1"/>
    <x v="1"/>
  </r>
  <r>
    <x v="1"/>
    <x v="1"/>
  </r>
  <r>
    <x v="1"/>
    <x v="1"/>
  </r>
  <r>
    <x v="1"/>
    <x v="1"/>
  </r>
  <r>
    <x v="1"/>
    <x v="1"/>
  </r>
  <r>
    <x v="4"/>
    <x v="1"/>
  </r>
  <r>
    <x v="5"/>
    <x v="4"/>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pivotCacheRecords>
</file>

<file path=xl/pivotCache/pivotCacheRecords3.xml><?xml version="1.0" encoding="utf-8"?>
<pivotCacheRecords xmlns="http://schemas.openxmlformats.org/spreadsheetml/2006/main" xmlns:r="http://schemas.openxmlformats.org/officeDocument/2006/relationships" count="994">
  <r>
    <s v="Ministerio de Hacienda y Obras Públicas"/>
    <s v="Dirección Provincial de Catastro e Información Territorial"/>
    <s v="Provincial"/>
    <s v="Neuquén"/>
    <s v="neu_dpceit"/>
    <s v="DPCeIT - SIT (IDE Catastro)"/>
    <s v="http://www.dpcneuquen.gov.ar/"/>
    <d v="2017-01-12T00:00:00"/>
    <s v="Luis Reynoso"/>
    <s v="reynoso2010@gmail.com"/>
    <s v="15/05 se pide confirmación de que es lo que se puede publicar y los metadatos del servicio -- 25/11 responde Erik que los nuevos servicios son los de catastro, el visualizador tiene problemas en mozzilla//se manda mail a Eric, para ver si cambió la URL según el catálogo hay uno nuevo"/>
    <s v="NO"/>
    <s v="NO"/>
    <s v="NO"/>
    <s v="Visualizadores de mapas de jurisdicción provincial"/>
    <s v="DPCeIT - SIT"/>
    <s v="Organismos Provinciales"/>
    <s v="http://catastro.neuquen.gov.ar/nqn_ide/services/IDE/Catastro/MapServer/WmsServer"/>
    <s v="http://catastro.neuquen.gov.ar/nqn_ide/services/IDE/Catastro/MapServer/WFSServer"/>
    <s v="NO"/>
    <s v="NO"/>
    <s v="NO"/>
    <s v="NO"/>
    <s v="ArcGis Server"/>
    <x v="0"/>
    <s v="WMS"/>
    <s v="NO"/>
    <s v="Neuquen"/>
    <s v="IDE_Catastro"/>
    <s v="WMS"/>
    <s v="Geodesia_Neuquen"/>
    <s v="GeoServer DPCeIT"/>
    <s v="NO"/>
    <s v="NO"/>
  </r>
  <r>
    <s v="Fundación ProYungas"/>
    <s v="Fundación ProYungas"/>
    <s v="Privado"/>
    <s v="Tucumán"/>
    <s v="proyunga"/>
    <s v="SIGA ProYungas"/>
    <s v="http://siga.proyungas.org.ar/"/>
    <d v="2016-10-24T00:00:00"/>
    <s v="Silvia Pacheco"/>
    <s v="siga@proyungas.org.ar; silviapachecus@gmail.com"/>
    <s v="24/10 se manda mail para ver como publicar los multiples wms // se debe instalar silverlight para poder usar el visor, pero en Chrome no logré que anda"/>
    <s v="NO"/>
    <s v="NO"/>
    <s v="NO"/>
    <s v="Visualizadores de mapas en ONG"/>
    <s v="http://visorproyungas.dyndns.tv/visorsiga/"/>
    <s v="Organismos no Gubernamentales"/>
    <s v="http://siga.proyungas.org.ar/recursos/"/>
    <s v="NO"/>
    <s v="NO"/>
    <s v="NO"/>
    <s v="NO"/>
    <s v="NO"/>
    <s v="ArcGis Server"/>
    <x v="0"/>
    <s v="NO"/>
    <s v="multiples WMS"/>
    <s v="NO"/>
    <s v="NO"/>
    <s v="NO"/>
    <s v="NO"/>
    <s v="NO"/>
    <s v="NO"/>
    <s v="NO"/>
  </r>
  <r>
    <s v="Ministerio de Economía de la Provincia"/>
    <s v="Programa de Desarrollo de Áreas Metropolitanas del Interior"/>
    <s v="Provincial"/>
    <s v="Tucumán"/>
    <s v="edamet_amb"/>
    <s v="Información Ambiental - Estudio de Diagnóstico del Área Metropolitana de Tucumán (EDAMET)"/>
    <s v="http://www.dami.uec.gov.ar/donde-se-implementa/am-tucuman/"/>
    <d v="2016-10-24T00:00:00"/>
    <s v="Silvia Pacheco"/>
    <s v="siga@proyungas.org.ar"/>
    <s v="NO"/>
    <s v="NO"/>
    <s v="NO"/>
    <s v="NO"/>
    <s v="NO"/>
    <s v="NO"/>
    <s v="Organismos Provinciales"/>
    <s v="http://dami.tucuman.gov.ar/ArcGIS/services/DAMI_Ambiental/MapServer/WMSServer?"/>
    <s v="http://dami.tucuman.gov.ar/ArcGIS/services/DAMI_Ambiental/MapServer/WFSServer?"/>
    <s v="NO"/>
    <s v="NO"/>
    <s v="NO"/>
    <s v="NO"/>
    <s v="ArcGis Server"/>
    <x v="0"/>
    <s v="WMS"/>
    <s v="NO"/>
    <s v="Tucumán"/>
    <s v="DAMI_Ambiental"/>
    <s v="WMS"/>
    <s v="EDAMET"/>
    <s v="DAMI_Ambiental"/>
    <s v="NO"/>
    <s v="NO"/>
  </r>
  <r>
    <s v="Ministerio de Economía de la Provincia"/>
    <s v="Programa de Desarrollo de Áreas Metropolitanas del Interior"/>
    <s v="Provincial"/>
    <s v="Tucumán"/>
    <s v="edamet_legal"/>
    <s v="Información Legal - Estudio de Diagnóstico del Área Metropolitana de Tucumán (EDAMET)"/>
    <s v="http://www.dami.uec.gov.ar/donde-se-implementa/am-tucuman/"/>
    <d v="2016-10-24T00:00:00"/>
    <s v="Silvia Pacheco"/>
    <s v="siga@proyungas.org.ar"/>
    <s v="NO"/>
    <s v="NO"/>
    <s v="NO"/>
    <s v="NO"/>
    <s v="NO"/>
    <s v="NO"/>
    <s v="Organismos Provinciales"/>
    <s v="http://dami.tucuman.gov.ar/ArcGIS/services/DAMI_Legal/MapServer/WMSServer?"/>
    <s v="http://dami.tucuman.gov.ar/ArcGIS/services/DAMI_Legal/MapServer/WFSServer?"/>
    <s v="NO"/>
    <s v="NO"/>
    <s v="NO"/>
    <s v="NO"/>
    <s v="ArcGis Server"/>
    <x v="0"/>
    <s v="WMS"/>
    <s v="NO"/>
    <s v="Tucumán"/>
    <s v="DAMI_Legal"/>
    <s v="NO"/>
    <s v="NO"/>
    <s v="NO"/>
    <s v="NO"/>
    <s v="NO"/>
  </r>
  <r>
    <s v="Ministerio de Economía de la Provincia"/>
    <s v="Programa de Desarrollo de Áreas Metropolitanas del Interior"/>
    <s v="Provincial"/>
    <s v="Tucumán"/>
    <s v="edamet_urb"/>
    <s v="Información urbano-territorial - Estudio de Diagnóstico del Área Metropolitana de Tucumán (EDAMET)"/>
    <s v="http://www.dami.uec.gov.ar/donde-se-implementa/am-tucuman/"/>
    <d v="2016-10-24T00:00:00"/>
    <s v="Silvia Pacheco"/>
    <s v="siga@proyungas.org.ar"/>
    <s v="NO"/>
    <s v="NO"/>
    <s v="NO"/>
    <s v="NO"/>
    <s v="NO"/>
    <s v="NO"/>
    <s v="Organismos Provinciales"/>
    <s v="http://dami.tucuman.gov.ar/ArcGIS/services/DAMI_UrbanoTerritorial/MapServer/WMSServer?"/>
    <s v="http://dami.tucuman.gov.ar/ArcGIS/services/DAMI_UrbanoTerritorial/MapServer/WFSServer?"/>
    <s v="NO"/>
    <s v="NO"/>
    <s v="NO"/>
    <s v="NO"/>
    <s v="ArcGis Server"/>
    <x v="0"/>
    <s v="WMS"/>
    <s v="NO"/>
    <s v="Tucumán"/>
    <s v="DAMI_UrbanoTerritorial"/>
    <s v="NO"/>
    <s v="NO"/>
    <s v="NO"/>
    <s v="NO"/>
    <s v="NO"/>
  </r>
  <r>
    <s v="Ministerio de Energía y Minería"/>
    <s v="Tecnología de la Información, Ministerio de Energía y Minería"/>
    <s v="Nacional"/>
    <s v="Argentina"/>
    <s v="energia"/>
    <s v="Información Geográfica - Energía"/>
    <s v="http://sig.se.gob.ar/"/>
    <d v="2016-12-15T00:00:00"/>
    <s v="Martín Moroni"/>
    <s v="mmoroni@minplan.gob.ar"/>
    <s v="NO"/>
    <s v="Organismos Nacionales"/>
    <s v="http://datos.minem.gob.ar/"/>
    <s v="NO"/>
    <s v="Visualizadores de mapas de jurisdicción nacional"/>
    <s v="http://sig.se.gob.ar/visor/visorsig.php"/>
    <s v="Organismos Nacionales"/>
    <s v="http://sig.se.gob.ar/wmsenergia?"/>
    <s v="NO"/>
    <s v="Organismos Nacionales"/>
    <s v="http://ide.se.gov.ar/geonetwork/"/>
    <s v="http://ide.se.gov.ar/geonetwork/srv/spa/csw?"/>
    <s v="Habilitado"/>
    <s v="Geonetwork"/>
    <x v="1"/>
    <s v="GEONETWORK"/>
    <s v="DUPLICADO!"/>
    <s v="Instituciones Nacionales"/>
    <s v="Mapa de Secretaria de Energía de la República Argentina"/>
    <s v="GEONETWORK"/>
    <s v="Energia"/>
    <s v="Mapa de Secretaría de Energía"/>
    <s v="NO"/>
    <s v="COSECHA POR WMS"/>
  </r>
  <r>
    <s v="Ministerio de Hacienda y Finanzas Públicas"/>
    <s v="INDEC"/>
    <s v="Nacional"/>
    <s v="Argentina"/>
    <s v="indec"/>
    <s v="Geoservicios INDEC"/>
    <s v="http://www.indec.gob.ar/"/>
    <d v="2017-03-01T00:00:00"/>
    <s v="Manuel Retamozo"/>
    <s v="mreta@indec.mecon.gov.ar"/>
    <s v="NO"/>
    <s v="NO"/>
    <s v="NO"/>
    <s v="NO"/>
    <s v="Visualizadores de mapas de jurisdicción nacional"/>
    <s v="http://www.indec.gob.ar/nivel2_default.asp?seccion=T&amp;id_tema=1"/>
    <s v="Organismos Nacionales"/>
    <s v="http://geoservicios.indec.gov.ar/geoserver/wms?"/>
    <s v="http://geoservicios.indec.gov.ar/geoserver/wfs?"/>
    <s v="Organismos Nacionales"/>
    <s v="geoservicios.indec.gov.ar/geonetwork"/>
    <s v="geoservicios.indec.gov.ar/geonetwork"/>
    <s v="Habilitado"/>
    <s v="Geonetwork"/>
    <x v="2"/>
    <s v="GEONETWORK"/>
    <s v="NO"/>
    <s v="Instituciones Nacionales"/>
    <s v="INDEC - Instituto Nacional de Estadística y Censos de la República Argentina - Servicio Web de Mapas"/>
    <s v="GEONETWORK"/>
    <s v="INDEC"/>
    <s v="Geoserver Web Map Service INDEC"/>
    <s v="NO"/>
    <s v="COSECHA POR WMS"/>
  </r>
  <r>
    <s v="Municipalidad de Pergamino"/>
    <s v="Dirección de Sistemas de Informacion Georreferecniada"/>
    <s v="Local"/>
    <s v="Buenos Aires"/>
    <s v="pergamino"/>
    <s v="IDE Pergamino"/>
    <s v="http://www.pergamino.gob.ar/"/>
    <d v="2016-12-19T00:00:00"/>
    <s v="Federico Gazaba"/>
    <s v="federico.gazaba@pergamino.gob.ar"/>
    <s v="MUNICIPIO"/>
    <s v="NO"/>
    <s v="NO"/>
    <s v="NO"/>
    <s v="IDE de jurisdicción municipal"/>
    <s v="http://ide.pergamino.gob.ar/"/>
    <s v="Organismos Locales"/>
    <s v="http://ide.pergamino.gob.ar:8080/geoserver/wms?"/>
    <s v="NO"/>
    <s v="Organismos Locales"/>
    <s v="http://ide.pergamino.gob.ar:8080/geonetwork/"/>
    <s v="http://ide.pergamino.gob.ar:8080/geonetwork/srv/es/csw?"/>
    <s v="Habilitado"/>
    <s v="Geonetwork"/>
    <x v="2"/>
    <s v="GEONETWORK"/>
    <s v="NO"/>
    <s v="Buenos Aires"/>
    <s v="IDE Pergamino"/>
    <s v="GEONETWORK"/>
    <s v="IDE_Pergamino"/>
    <s v="IDE Pergamino"/>
    <s v="NO"/>
    <s v="COSECHA POR WMS"/>
  </r>
  <r>
    <s v="Muncipalidad de Moreno"/>
    <s v="Dirección General de Desarrollo Tecnológico"/>
    <s v="Local"/>
    <s v="Buenos Aires"/>
    <s v="moreno"/>
    <s v="Ide Moreno"/>
    <s v="http://www.moreno.gob.ar/"/>
    <d v="2016-10-26T00:00:00"/>
    <s v="Daniel Rivas"/>
    <s v="danielpablorivas@gmail.com"/>
    <s v="07/04/17 había preguntado el 29/03 a que link me refería...se le informa que nos referíamos a su consulta y que confirme si preguntaba por el visualizador.... -13-21/03/17 se le manda mail consultando sobre la normativa IDE, dado que consulta porque no está en esa categoría28/12 se manda mail consultando por el catálogo, responden que está online pero hay problemas de dominios, nos avisarán cuando esté // 26/10 se manda mail por el catálogo porque no anda el catalogo, el contacto es desarrollo.tecnologico.moreno@gmail.com con Martín Flores o Laura"/>
    <s v="NO"/>
    <s v="NO"/>
    <s v="NO"/>
    <s v="IDE de jurisdicción municipal"/>
    <s v="http://mapas.moreno.gob.ar/"/>
    <s v="Organismos Locales"/>
    <s v="http://mapas.moreno.gob.ar/cgi-bin/mapserv?map=ide"/>
    <s v="http://mapas.moreno.gob.ar/cgi-bin/mapserv?map=ide_wfs"/>
    <s v="Organismos Locales"/>
    <s v="http://csw.moreno.gob.ar:8080/geonetwork"/>
    <s v="NO"/>
    <s v="NO"/>
    <s v="Geonetwork"/>
    <x v="1"/>
    <s v="GEONETWORK"/>
    <s v="todos los metadatos como servicios"/>
    <s v="Buenos Aires"/>
    <s v="WMS IDE Moreno Municipio"/>
    <s v="GEONETWORK"/>
    <s v="IDE_Moreno"/>
    <s v="WMS IDE Moreno Municipio"/>
    <s v="PROBLEMAS CON EL EXTENT DE LAS CAPAS, EN QGIS NO CARGA"/>
    <s v="NO"/>
  </r>
  <r>
    <s v="Gobierno de la Provincia de Catamarca"/>
    <s v="Dirección Provincial de Planificación"/>
    <s v="Provincial"/>
    <s v="Catamarca"/>
    <s v="acatamarca"/>
    <s v="Atlas Catamarca"/>
    <s v="http://200.43.169.149/"/>
    <d v="2017-03-20T00:00:00"/>
    <s v="Matias Rafael Castro Diaz"/>
    <s v="mcastrodiaz@catamarca.gov.ar"/>
    <s v="07/04 anda todo ok - 10/03 completan el formulario, se les a Maubecin responde que lo hemos recibido que completen los datos de contacto -- 01/03 anda… 18/01 no anda…"/>
    <s v="NO"/>
    <s v="NO"/>
    <s v="http://www.idera.gob.ar/images/stories/downloads/documentos/normativa/IDECAT_Decreto2169_Ano2016.pdf"/>
    <s v="IDE de jurisdicción provincial"/>
    <s v="http://200.43.169.149/"/>
    <s v="Organismos Provinciales"/>
    <s v="http://200.43.169.149/geoserver/wms?"/>
    <s v="http://200.43.169.149/geoserver/wfs?"/>
    <s v="Organismos Provinciales"/>
    <s v="http://200.43.169.146:8080/geonetwork/srv/spa/catalog.search#/home"/>
    <s v="NO"/>
    <s v="En desarrollo"/>
    <s v="Geonetwork"/>
    <x v="2"/>
    <s v="GEONETWORK"/>
    <s v="NO"/>
    <s v="Catamarca"/>
    <s v="Servicio Web de Mapas de la IDE de Catamarca"/>
    <s v="CSW"/>
    <s v="IDE_Catamarca"/>
    <s v="Servicio Web de Mapas de la IDE de Catamarca"/>
    <s v="NO"/>
    <s v="COSECHA POR WMS"/>
  </r>
  <r>
    <s v="Gobierno del pueblo de Chaco"/>
    <s v="Gobierno del pueblo de Chaco"/>
    <s v="Provincial"/>
    <s v="Chaco"/>
    <s v="idechaco"/>
    <s v="ETISIG Chaco"/>
    <s v="http://idechaco.gob.ar/"/>
    <d v="2016-12-16T00:00:00"/>
    <s v="Fabián Serafini"/>
    <s v="elfabi87@gmail.com "/>
    <s v="07/04/17 se observan problemas con el wms "/>
    <s v="NO"/>
    <s v="NO"/>
    <s v="http://www.idera.gob.ar/images/stories/downloads/documentos/normativa/ETISIG_Chaco_Decreto1565_2008.pdf"/>
    <s v="IDE de jurisdicción provincial"/>
    <s v="http://idechaco.gob.ar/sigide/"/>
    <s v="Organismos Provinciales"/>
    <s v="http://idechaco.gob.ar/geoserver/IDEChaco/wms?"/>
    <s v="http://idechaco.gob.ar/geoserver/IDEChaco/wfs?"/>
    <s v="Organismos Provinciales"/>
    <s v="http://idechaco.gob.ar/geonetwork/srv/en/main.home"/>
    <s v="http://idechaco.gob.ar/geonetwork/srv/es/csw?"/>
    <s v="Habilitado"/>
    <s v="Geonetwork"/>
    <x v="2"/>
    <s v="GEONETWORK"/>
    <s v="versión 1.1 del servicio"/>
    <s v="Chaco"/>
    <s v="Servicio WMS - IDE Chaco"/>
    <s v="GEONETWORK"/>
    <s v="ETISIG_Chaco"/>
    <s v="Servicio WMS - IDE Chaco"/>
    <s v="NO"/>
    <s v="NO"/>
  </r>
  <r>
    <s v="Municipalidad de la Ciudad de Corrientes"/>
    <s v="Subsecretaría de Sistemas de Información Geográfica"/>
    <s v="Local"/>
    <s v="Corrientes"/>
    <s v="idemcc"/>
    <s v="Infraestructura de Datos Espaciales de la Municipalidad de la Ciudad de Corrientes"/>
    <s v="http://gis.ciudaddecorrientes.gob.ar/"/>
    <d v="2017-03-06T00:00:00"/>
    <s v="Edgardo Podesta"/>
    <s v="ed_podesta@hotmail.com"/>
    <s v="anuncio via mail 20/02"/>
    <s v="NO"/>
    <s v="NO"/>
    <s v="http://gis.ciudaddecorrientes.gob.ar/resolucion_creacion_idemcc.html"/>
    <s v="IDE de jurisdicción municipal"/>
    <s v="http://gis.ciudaddecorrientes.gob.ar/idemcc/"/>
    <s v="Organismos Locales"/>
    <s v="http://gis.ciudaddecorrientes.gob.ar:8000/geoserver/wms?"/>
    <s v="NO"/>
    <s v="Organismos Locales"/>
    <s v="http://catalogogis.ciudaddecorrientes.gob.ar:8001/geonetwork/"/>
    <s v="http://catalogogis.ciudaddecorrientes.gob.ar:8001/geonetwork/srv/eng/csw?service=CSW&amp;version=2.0.2&amp;request=GetCapabilities"/>
    <s v="Habilitado"/>
    <s v="Geonetwork"/>
    <x v="2"/>
    <s v="GEONETWORK"/>
    <s v="NO"/>
    <s v="Corrientes"/>
    <s v="Informacion Geográfica de la Ciudad de Corrientes"/>
    <s v="GEONETWORK"/>
    <s v="NO"/>
    <s v="NO"/>
    <s v="NO"/>
    <s v="NO"/>
  </r>
  <r>
    <s v="Gobierno de la provincia"/>
    <s v="Gobierno de la provincia"/>
    <s v="Provincial"/>
    <s v="Formosa"/>
    <s v="for_cat"/>
    <s v="Dirección General del Catastro Territorial"/>
    <s v="IDE Formosa"/>
    <d v="2017-01-10T00:00:00"/>
    <s v="Cristian R. Zamar"/>
    <s v="czamar@formosa.gob.ar"/>
    <s v="ojo ver"/>
    <s v="NO"/>
    <s v="NO"/>
    <s v="IDE Formosa"/>
    <s v="NO"/>
    <s v="IDE Formosa"/>
    <s v="Organismos Provinciales"/>
    <s v="http://idef.formosa.gob.ar/servicios/wms?"/>
    <s v="NO"/>
    <s v="Organismos Provinciales"/>
    <s v="http://idef.formosa.gob.ar/metadatos"/>
    <s v="http://idef.formosa.gob.ar/metadatos/srv/es/csw"/>
    <s v="Habilitado"/>
    <s v="Geonetwork"/>
    <x v="3"/>
    <s v="NO"/>
    <s v="Uno solo IDE Formosa"/>
    <s v="NO"/>
    <s v="NO"/>
    <s v="GEONETWORK"/>
    <s v="IDE_Formosa"/>
    <s v="Servicio WMS - IDE Formosa, Argentina"/>
    <s v="NO"/>
    <s v="COSECHA POR WMS"/>
  </r>
  <r>
    <s v="Gobierno de la provincia"/>
    <s v="Gobierno de la provincia"/>
    <s v="Provincial"/>
    <s v="Formosa"/>
    <s v="for_dec"/>
    <s v="Dirección de Estadística, Censo y Documentación"/>
    <s v="IDE Formosa"/>
    <d v="2017-01-10T00:00:00"/>
    <s v="Mariana Chagra"/>
    <s v="marianaschagra@gmail.com"/>
    <s v="NO TIENEN HABILITADO WFS"/>
    <s v="NO"/>
    <s v="NO"/>
    <s v="IDE Formosa"/>
    <s v="NO"/>
    <s v="IDE Formosa"/>
    <s v="Organismos Provinciales"/>
    <s v="http://idef.formosa.gob.ar/servicios/dec/wms?"/>
    <s v="NO"/>
    <s v="Organismos Provinciales"/>
    <s v="http://idef.formosa.gob.ar/metadatos"/>
    <s v="http://idef.formosa.gob.ar/metadatos/srv/es/catalogue/csw?"/>
    <s v="Habilitado"/>
    <s v="Geonetwork"/>
    <x v="3"/>
    <s v="NO"/>
    <s v="Uno solo IDE Formosa"/>
    <s v="NO"/>
    <s v="NO"/>
    <s v="GEONETWORK"/>
    <s v="IDE_Formosa"/>
    <s v="NO"/>
    <s v="NO"/>
    <s v="COSECHA POR WMS"/>
  </r>
  <r>
    <s v="Gobierno de la provincia"/>
    <s v="Gobierno de la provincia"/>
    <s v="Provincial"/>
    <s v="Formosa"/>
    <s v="for_dpv"/>
    <s v="Dirección Provincial de Vialidad"/>
    <s v="IDE Formosa"/>
    <d v="2017-01-10T00:00:00"/>
    <s v="Ing. Nelson Guerra"/>
    <s v="nguerra@formosa.gob.ar"/>
    <s v="NO TIENEN HABILITADO WFS"/>
    <s v="NO"/>
    <s v="NO"/>
    <s v="IDE Formosa"/>
    <s v="NO"/>
    <s v="IDE Formosa"/>
    <s v="Organismos Provinciales"/>
    <s v="http://idef.formosa.gob.ar/dpv/servicios/dpv/wms?"/>
    <s v="NO"/>
    <s v="Organismos Provinciales"/>
    <s v="http://idef.formosa.gob.ar/metadatos"/>
    <s v="http://idef.formosa.gob.ar/metadatos/srv/es/catalogue/csw?"/>
    <s v="Habilitado"/>
    <s v="Geonetwork"/>
    <x v="3"/>
    <s v="NO"/>
    <s v="Uno solo IDE Formosa"/>
    <s v="NO"/>
    <s v="NO"/>
    <s v="GEONETWORK"/>
    <s v="IDE_Formosa"/>
    <s v="NO"/>
    <s v="NO"/>
    <s v="COSECHA POR WMS"/>
  </r>
  <r>
    <s v="Gobierno de la provincia"/>
    <s v="Gobierno de la provincia"/>
    <s v="Provincial"/>
    <s v="Formosa"/>
    <s v="for_mce"/>
    <s v="Ministerio de Cultura y Educación"/>
    <s v="IDE Formosa"/>
    <d v="2017-01-10T00:00:00"/>
    <s v="Yandyra S. Chagra"/>
    <s v="ychagra@formosa.gob.ar"/>
    <s v="NO TIENEN HABILITADO WFS"/>
    <s v="NO"/>
    <s v="NO"/>
    <s v="IDE Formosa"/>
    <s v="NO"/>
    <s v="IDE Formosa"/>
    <s v="Organismos Provinciales"/>
    <s v="http://idef.formosa.gob.ar/mce/servicios/MCE/wms?"/>
    <s v="NO"/>
    <s v="Organismos Provinciales"/>
    <s v="http://idef.formosa.gob.ar/metadatos"/>
    <s v="http://idef.formosa.gob.ar/metadatos/srv/es/catalogue/csw?"/>
    <s v="Habilitado"/>
    <s v="Geonetwork"/>
    <x v="3"/>
    <s v="NO"/>
    <s v="Uno solo IDE Formosa"/>
    <s v="NO"/>
    <s v="NO"/>
    <s v="GEONETWORK"/>
    <s v="IDE_Formosa"/>
    <s v="NO"/>
    <s v="NO"/>
    <s v="COSECHA POR WMS"/>
  </r>
  <r>
    <s v="Gobierno de la provincia"/>
    <s v="Gobierno de la provincia"/>
    <s v="Provincial"/>
    <s v="Formosa"/>
    <s v="for_mpa"/>
    <s v="Ministerio de Producción y Ambiente"/>
    <s v="IDE Formosa"/>
    <d v="2017-01-10T00:00:00"/>
    <s v="Mariana Chagra"/>
    <s v="mchagra@formosa.gov.ar"/>
    <s v="NO TIENEN HABILITADO WFS"/>
    <s v="NO"/>
    <s v="NO"/>
    <s v="IDE Formosa"/>
    <s v="NO"/>
    <s v="IDE Formosa"/>
    <s v="Organismos Provinciales"/>
    <s v="http://idef.formosa.gob.ar/servicios/mpa/wms?"/>
    <s v="NO"/>
    <s v="Organismos Provinciales"/>
    <s v="http://idef.formosa.gob.ar/metadatos"/>
    <s v="http://idef.formosa.gob.ar/metadatos/srv/es/catalogue/csw?"/>
    <s v="Habilitado"/>
    <s v="Geonetwork"/>
    <x v="3"/>
    <s v="NO"/>
    <s v="Uno solo IDE Formosa"/>
    <s v="NO"/>
    <s v="NO"/>
    <s v="GEONETWORK"/>
    <s v="IDE_Formosa"/>
    <s v="NO"/>
    <s v="NO"/>
    <s v="COSECHA POR WMS"/>
  </r>
  <r>
    <s v="Gobierno de la provincia"/>
    <s v="Gobierno de la provincia"/>
    <s v="Provincial"/>
    <s v="Formosa"/>
    <s v="for_upca"/>
    <s v="Unidad Provincial Coordinadora del Agua"/>
    <s v="IDE Formosa"/>
    <d v="2017-01-10T00:00:00"/>
    <s v="Mariana Chagra"/>
    <s v="mchagra@formosa.gov.ar"/>
    <s v="NO TIENEN HABILITADO WFS"/>
    <s v="NO"/>
    <s v="NO"/>
    <s v="IDE Formosa"/>
    <s v="NO"/>
    <s v="IDE Formosa"/>
    <s v="Organismos Provinciales"/>
    <s v="http://idef.formosa.gob.ar/servicios/upca/wms?"/>
    <s v="NO"/>
    <s v="Organismos Provinciales"/>
    <s v="http://idef.formosa.gob.ar/metadatos"/>
    <s v="http://idef.formosa.gob.ar/metadatos/srv/es/catalogue/csw?"/>
    <s v="Habilitado"/>
    <s v="Geonetwork"/>
    <x v="3"/>
    <s v="NO"/>
    <s v="Uno solo IDE Formosa"/>
    <s v="NO"/>
    <s v="NO"/>
    <s v="GEONETWORK"/>
    <s v="IDE_Formosa"/>
    <s v="NO"/>
    <s v="NO"/>
    <s v="COSECHA POR WMS"/>
  </r>
  <r>
    <s v="Gobierno de la provincia"/>
    <s v="Gobierno de la provincia"/>
    <s v="Provincial"/>
    <s v="Formosa"/>
    <s v="for_ide"/>
    <s v="IDE Formosa"/>
    <s v="http://idef.formosa.gob.ar/"/>
    <d v="2017-01-10T00:00:00"/>
    <s v="Mariana Chagra"/>
    <s v="mchagra@formosa.gov.ar"/>
    <s v="NO TIENEN HABILITADO WFS"/>
    <s v="NO"/>
    <s v="NO"/>
    <s v="http://www.idera.gob.ar/images/stories/downloads/documentos/normativa/IDE_Formosa1539_2009.pdf"/>
    <s v="IDE de jurisdicción provincial"/>
    <s v="http://idef.formosa.gob.ar/visor/"/>
    <s v="Organismos Provinciales"/>
    <s v="http://idef.formosa.gob.ar/servicios/wms?"/>
    <s v="NO"/>
    <s v="Organismos Provinciales"/>
    <s v="http://idef.formosa.gob.ar/metadatos"/>
    <s v="http://idef.formosa.gob.ar/metadatos/srv/es/catalogue/csw?"/>
    <s v="Habilitado"/>
    <s v="Geonetwork"/>
    <x v="2"/>
    <s v="GEONETWORK"/>
    <s v="NO"/>
    <s v="Formosa"/>
    <s v="Servicio WMS - IDE Formosa, Argentina"/>
    <s v="GEONETWORK"/>
    <s v="IDE_Formosa"/>
    <s v="NO"/>
    <s v="NO"/>
    <s v="COSECHA POR WMS"/>
  </r>
  <r>
    <s v="NO"/>
    <s v="NO"/>
    <s v="Provincial"/>
    <s v="Mendoza"/>
    <s v="men_siat"/>
    <s v="Secretaría de Ambiente y Desarrollo Sustentable (SIAT)"/>
    <s v="NO"/>
    <d v="2017-03-02T00:00:00"/>
    <s v="Ariel Lazzaro"/>
    <s v="alazzaro@mendoza.gov.ar"/>
    <s v="02/03 se le manda mail para que completen form y por el error de geoserver, no anda el wms pero si el geonode, las capas están cargadas…"/>
    <s v="NO"/>
    <s v="NO"/>
    <s v="NO"/>
    <s v="Visualizadores de mapas de jurisdicción provincial"/>
    <s v="www.siat.mendoza.gov.ar/"/>
    <s v="Organismos Provinciales"/>
    <s v="http://www.siat.mendoza.gov.ar/geoserver/wms?"/>
    <s v="http://www.siat.mendoza.gov.ar/geoserver/wfs?"/>
    <s v="Organismos Provinciales"/>
    <s v="http://www.siat.mendoza.gov.ar/geonetwork/srv/en/main.home"/>
    <s v="http://www.siat.mendoza.gov.ar/geonetwork/srv/es/csw?request=GetCapabilities&amp;service=CSW"/>
    <s v="Habilitado"/>
    <s v="Geonetwork"/>
    <x v="2"/>
    <s v="GEONETWORK"/>
    <s v="no anda el WMS"/>
    <s v="Mendoza"/>
    <s v="NO"/>
    <s v="GEONETWORK"/>
    <s v="SIAT"/>
    <s v="NO"/>
    <s v="NO"/>
    <s v="NO"/>
  </r>
  <r>
    <s v="Gobierno de la Provincia del Neuquén"/>
    <s v="IDENEU?"/>
    <s v="Provincial"/>
    <s v="Neuquén"/>
    <s v="neu_capa"/>
    <s v="SIG Capacitación IDENEU"/>
    <s v="NO"/>
    <d v="2017-01-12T00:00:00"/>
    <s v="Erik Kleinjan"/>
    <s v="ekleinjan@neuquen.gov.ar; vgiulianoar@yahoo.com.ar; fgarciarambeaud@neuquen.gov.ar; "/>
    <s v="15/05 se quita de la web hasta que esté online -- 07/03 nos informa Erik que está offline, que están arreglandolo"/>
    <s v="NO"/>
    <s v="NO"/>
    <s v="NO"/>
    <s v="Visualizadores de mapas de jurisdicción provincial"/>
    <s v="http://ideneu.neuquen.gov.ar:8080/taller/composer/"/>
    <s v="Organismos Provinciales"/>
    <s v="http://ideneu.neuquen.gov.ar:8080/geoserver/wms?"/>
    <s v="http://ideneu.neuquen.gov.ar:8080/geoserver/wfs?"/>
    <s v="Organismos Provinciales"/>
    <s v="http://catalogo.neuquen.gov.ar:8080/geonetwork/srv/spa/main.home"/>
    <s v="http://catalogo.neuquen.gov.ar:8080/geonetwork/srv/spa/csw?"/>
    <s v="requiere inicio de sesión"/>
    <s v="Geonetwork"/>
    <x v="2"/>
    <s v="GEONETWORK"/>
    <s v="el wms solo tiene capas de muestra"/>
    <s v="Neuquen"/>
    <m/>
    <s v="WMS"/>
    <s v="Neuquén"/>
    <s v="Geoserver Web map Service"/>
    <s v="NO"/>
    <s v="NO"/>
  </r>
  <r>
    <s v="Ministerio de Agroindustria"/>
    <s v="INTA"/>
    <s v="Provincial"/>
    <s v="Río Negro"/>
    <s v="sipan"/>
    <s v="SIPAN (Sistema de Información Patagonia Norte) - Nodo EEA Bariloche"/>
    <s v="http://sipan.inta.gob.ar/ "/>
    <d v="2016-10-17T00:00:00"/>
    <s v="Fernando Umaña"/>
    <s v="umana.fernando@inta.gob.ar"/>
    <s v="encuesta completada"/>
    <s v="NO"/>
    <s v="NO"/>
    <s v="NO"/>
    <s v="Visualizadores de mapas de jurisdicción provincial"/>
    <s v="http://sipan.inta.gob.ar/sig/visor/"/>
    <s v="Organismos Provinciales"/>
    <s v="http://sipan.inta.gov.ar/geoserver/wms "/>
    <s v="NO"/>
    <s v="Organismos Provinciales"/>
    <s v="http://sipan.inta.gob.ar/geonetwork/srv/spa/catalog.search"/>
    <s v="http://sipan.inta.gob.ar/geoserver/ows?service=WCS&amp;version=2.0.1&amp;request=GetCapabilities"/>
    <s v="Habilitado"/>
    <s v="Geonetwork"/>
    <x v="2"/>
    <s v="WMS"/>
    <s v="NO"/>
    <s v="Río Negro"/>
    <s v="????"/>
    <s v="WMS"/>
    <s v="INTA"/>
    <s v="Geoserver Web map Service"/>
    <s v="NO"/>
    <s v="NO"/>
  </r>
  <r>
    <s v="Gobierno de la provincia"/>
    <s v="Gobierno de la provincia"/>
    <s v="Provincial"/>
    <s v="Río Negro"/>
    <s v="rn_ide"/>
    <s v="IDE Río Negro"/>
    <s v="http://ide.extranet.rionegro.gov.ar/"/>
    <d v="2017-08-25T00:00:00"/>
    <s v="Claudia Oliveira Mattos"/>
    <s v="coliveiramattos@yahoo.com.ar "/>
    <s v="24/05 Claudia nos indica que desde el año pasado ya no se mandtiene mas la IDE, se saca el visor de la pag web de IDERA porque no anda -- 23/05 nos indican que el contacto el la arq Claudia Oliveira Mattos se le escribe por el mapa base y los metadatos del servicio -- 15/05 se le escribe a Guillermina para ver quien es el contacto porque no anda bien el Geonode, tampoco tiene cargados metadatos de servicio"/>
    <s v="NO"/>
    <s v="NO"/>
    <s v="http://www.idera.gob.ar/images/stories/downloads/documentos/normativa/IDERN_Decretos1839y1846_2013.pdf"/>
    <s v="NO"/>
    <s v="http://ide.extranet.rionegro.gov.ar/maps/new"/>
    <s v="Organismos Provinciales"/>
    <s v="http://ide.extranet.rionegro.gov.ar/geoserver/wms?"/>
    <s v="http://ide.extranet.rionegro.gov.ar/geoserver/wfs?"/>
    <s v="Organismos Provinciales"/>
    <s v="http://ide.extranet.rionegro.gov.ar/"/>
    <s v="http://ide.extranet.rionegro.gov.ar/catalogue/csw?service=CSW&amp;request=GetCapabilities"/>
    <s v="vacio"/>
    <s v="Geonetwork"/>
    <x v="2"/>
    <s v="NO"/>
    <s v="no va mas"/>
    <s v="NO"/>
    <s v="NO"/>
    <s v="CSW"/>
    <s v="IDE Río Negro"/>
    <s v="My Geoserver WMS"/>
    <s v="NO"/>
    <s v="COSECHA POR WMS"/>
  </r>
  <r>
    <s v="Gobierno de la Provincia de San Luis"/>
    <s v="Dirección Provincial de Catastro y Tierras Fiscales"/>
    <s v="Provincial"/>
    <s v="San Luis"/>
    <s v="idesl"/>
    <s v="Dirección Provincial de Catastro y Tierras Fiscales"/>
    <s v="http://www.idesl.sanluis.gov.ar/"/>
    <d v="2017-07-07T00:00:00"/>
    <s v="Maximiliano Rivero"/>
    <s v="lmmrivero@gmail.com"/>
    <s v="07/07/17 actualizaron nombre de wms se elimina de la pagina web dado que por el momento está offline por instrucciones de Erica Bonilla 17/11 el visualizador está en mantenimiento y offline por tiempo indeterminado, se les consulta si lo sacamos momentáneamente de la pag /// 27/10 no anda el visor se informa por mail"/>
    <s v="NO"/>
    <s v="NO"/>
    <s v="http://www.idera.gob.ar/images/stories/downloads/documentos/normativa/IDE_SanLuis_Decreto7372_2012.pdf"/>
    <s v="IDE de jurisdicción provincial"/>
    <s v="http://visualide.sanluis.gov.ar/mapa/index.html?ids=4720973153294&amp;ide="/>
    <s v="Organismos Provinciales"/>
    <s v="http://visualide.sanluis.gov.ar/geoserver/wms?"/>
    <s v="NO"/>
    <s v="NO"/>
    <s v="http://visualide.sanluis.gov.ar/geonetwork/srv/spa/main.home"/>
    <s v="http://visualide.sanluis.gov.ar/geonetwork/srv/spa/csw"/>
    <s v="no anda"/>
    <s v="Geonetwork"/>
    <x v="2"/>
    <s v="WMS"/>
    <s v="NO"/>
    <s v="San Luis"/>
    <s v="IDE de la Provincia de San Luis"/>
    <s v="GEONETWORK"/>
    <s v="Geodesia_San_Luis"/>
    <s v="Geoserver Web map Service"/>
    <s v="NO"/>
    <s v="NO"/>
  </r>
  <r>
    <s v="Ministerio de Gobierno"/>
    <s v="IDESF"/>
    <s v="Provincial"/>
    <s v="Santa Fe"/>
    <s v="idesf"/>
    <s v="IDESF, Infraestructura de Datos Espaciales de Santa Fe"/>
    <s v="https://www.santafe.gov.ar/idesf/portal"/>
    <d v="2016-06-06T00:00:00"/>
    <s v="Fabián Amicone"/>
    <s v="famicone@santafe.gov.ar"/>
    <s v="NO"/>
    <s v="NO"/>
    <s v="NO"/>
    <s v="http://www.idera.gob.ar/images/stories/downloads/documentos/normativa/IDESF_Decreto1680_2005.pdf"/>
    <s v="IDE de jurisdicción provincial"/>
    <s v="https://www.santafe.gov.ar/idesf/visualizador/"/>
    <s v="Organismos Provinciales"/>
    <s v="https://aswe.santafe.gov.ar/idesf/wms?"/>
    <s v="NO"/>
    <s v="Organismos Provinciales"/>
    <s v="https://www.santafe.gov.ar/idesf/catalogo/"/>
    <s v="https://www.santafe.gov.ar/idesf/catalogo/srv/spa/csw?"/>
    <s v="Habilitado"/>
    <s v="Geonetwork"/>
    <x v="1"/>
    <s v="GEONETWORK"/>
    <s v="NO"/>
    <s v="Santa Fe"/>
    <s v="IDESF - Infraestructura de Datos Espaciales de Santa Fe"/>
    <s v="GEONETWORK"/>
    <s v="IDE_Santa_Fe"/>
    <s v="IDESF - Infraestructura de Datos Espaciales de Santa Fe"/>
    <s v="NO"/>
    <s v="COSECHA POR WMS"/>
  </r>
  <r>
    <s v="Gobierno de la provincia"/>
    <s v="Secretaría de Gestión Pública y Planeamiento"/>
    <s v="Provincial"/>
    <s v="Tucumán"/>
    <s v="tucu_geosplan"/>
    <s v="GeoSPlan - Servicios Geográficos para la Gestión Pública y Mantenimiento"/>
    <s v="http://geosplan.tucuman.gob.ar/inicio/geosplan.html"/>
    <d v="2016-10-25T00:00:00"/>
    <s v="María del Huerto Mancilla"/>
    <s v="mariamancilla@yahoo.com.ar"/>
    <s v="tienen mas de un wms, preguntar luego de la actualización como ponerlos"/>
    <s v="NO"/>
    <s v="NO"/>
    <s v="NO"/>
    <s v="Visualizadores de mapas de jurisdicción provincial"/>
    <s v="http://geosplan.tucuman.gob.ar/visor"/>
    <s v="Organismos Provinciales"/>
    <s v="http://geosplan.tucuman.gob.ar/geoserver/LED/wms?"/>
    <s v="http://geosplan.tucuman.gob.ar/geoserver/CapasBase/wfs?"/>
    <s v="Organismos Provinciales"/>
    <s v="http://www.geosplan.tucuman.gob.ar/geonetwork/"/>
    <s v="http://www.geosplan.tucuman.gob.ar/geonetwork/srv/spa/csw?request=GetCapabilities&amp;service=CSW"/>
    <s v="Habilitado"/>
    <s v="Geonetwork"/>
    <x v="2"/>
    <s v="GEONETWORK"/>
    <s v="NO"/>
    <s v="Tucumán"/>
    <s v="Servicio WMS - Lineamientos Estratégicos para el Desarrollo de Tucumán"/>
    <s v="GEONETWORK"/>
    <s v="GeoSPlan_Tucuman"/>
    <s v="Servicio WMS de la SGPyP"/>
    <s v="NO"/>
    <s v="COSECHA POR WMS"/>
  </r>
  <r>
    <s v="Gobierno de la provincia"/>
    <s v="IDET"/>
    <s v="Provincial"/>
    <s v="Tucumán"/>
    <s v="idet"/>
    <s v="IDET – Gobierno de Tucumán"/>
    <s v="http://idet.tucuman.gob.ar/"/>
    <d v="2016-10-25T00:00:00"/>
    <s v="Marcelo Ledesma"/>
    <s v="ledesmarce@gmail.com"/>
    <s v="NO"/>
    <s v="NO"/>
    <s v="NO"/>
    <s v="NO"/>
    <s v="IDE de jurisdicción provincial"/>
    <s v="http://idet.tucuman.gob.ar/visor/"/>
    <s v="Organismos Provinciales"/>
    <s v="http://idet.tucuman.gob.ar/geoserver/idet/wms?"/>
    <s v="NO"/>
    <s v="Organismos Provinciales"/>
    <s v="http://idet.tucuman.gob.ar/geonetwork3/"/>
    <s v="http://idet.tucuman.gob.ar/geonetwork3/srv/es/csw?service=CSW&amp;request=GetCapabilities"/>
    <s v="Habilitado"/>
    <s v="Geonetwork"/>
    <x v="2"/>
    <s v="GEONETWORK"/>
    <s v="NO"/>
    <s v="Tucumán"/>
    <s v="WMS IDE TUCUMAN"/>
    <s v="GEONETWORK"/>
    <s v="IDE_Tucuman"/>
    <s v="WMS IDE TUCUMAN"/>
    <s v="NO"/>
    <s v="COSECHA POR WMS"/>
  </r>
  <r>
    <s v="Ministerio de Desarrollo Productivo"/>
    <s v="RIDES"/>
    <s v="Provincial"/>
    <s v="Tucumán"/>
    <s v="tucu_choromoro"/>
    <s v="Proyecto Sistema de Riego Río Choromoro"/>
    <s v="http://rides.producciontucuman.gov.ar/"/>
    <d v="2016-10-25T00:00:00"/>
    <s v="Mónica Odstrcil"/>
    <s v="modstrcil@producciontucuman.gov.ar"/>
    <s v="uno solo para rides"/>
    <s v="NO"/>
    <s v="NO"/>
    <s v="NO"/>
    <s v="NO"/>
    <s v="RIDES"/>
    <s v="Organismos Provinciales"/>
    <s v="http://rides.producciontucuman.gov.ar/ArcGIS/services/Choromoro/MapServer/WMSServer?"/>
    <s v="NO"/>
    <s v="Organismos Provinciales"/>
    <s v="http://uedptucuman.dyndns.org/geonetwork/"/>
    <s v="http://uedptucuman.dyndns.org/geonetwork"/>
    <s v="Habilitado"/>
    <s v="Geonetwork"/>
    <x v="0"/>
    <s v="WMS"/>
    <s v="mismo catalogo que RIDES"/>
    <s v="Tucumán"/>
    <s v="Proyecto de Riego Rio Choromoro"/>
    <s v="WMS"/>
    <s v="RIDES"/>
    <s v="Proyecto de Riego Rio Chormoro"/>
    <s v="NO"/>
    <s v="NO"/>
  </r>
  <r>
    <s v="Ministerio de Desarrollo Productivo"/>
    <s v="RIDES"/>
    <s v="Provincial"/>
    <s v="Tucumán"/>
    <s v="rides"/>
    <s v="Red de Información para el Desarrollo Productivo de la Provincia de Tucumán (RIDES)"/>
    <s v="http://rides.producciontucuman.gov.ar/"/>
    <d v="2016-11-11T00:00:00"/>
    <s v="Mónica Odstrcil"/>
    <s v="modstrcil@producciontucuman.gov.ar"/>
    <s v="04/11 nos indican que hay un wms unificado, que mandarán el wfs //25/10 se mandó mail porque tienen varios WMS y WFS ver http://idet.tucuman.gob.ar/idet-avanzado/geo-servicios/"/>
    <s v="NO"/>
    <s v="NO"/>
    <s v="NO"/>
    <s v="Visualizadores de mapas de jurisdicción provincial"/>
    <s v="http://rides.producciontucuman.gov.ar/visor/visor/index.html"/>
    <s v="Organismos Provinciales"/>
    <s v="http://rides.producciontucuman.gov.ar/ArcGIS/services/RIDES_WMS/MapServer/WMSServer"/>
    <s v="http://rides.producciontucuman.gov.ar/ArcGIS/services/Informacion_Productiva_WFS/MapServer/WFSServer?"/>
    <s v="Organismos Provinciales"/>
    <s v="http://uedptucuman.dyndns.org/geonetwork/"/>
    <s v="http://uedptucuman.dyndns.org/geonetwork/srv/es/csw?service=CSW&amp;request=GetCapabilities"/>
    <s v="Habilitado"/>
    <s v="Geonetwork"/>
    <x v="0"/>
    <s v="GEONETWORK"/>
    <s v="NO"/>
    <s v="Tucumán"/>
    <s v="RIDES_WMS"/>
    <s v="GEONETWORK"/>
    <s v="RIDES"/>
    <s v="RIDES"/>
    <s v="NO"/>
    <s v="NO"/>
  </r>
  <r>
    <s v="Gobierno de la Provincia de Mendoza"/>
    <s v="Catastro"/>
    <s v="Provincial"/>
    <s v="Mendoza"/>
    <s v="men_ide"/>
    <s v="IDE Mendoza"/>
    <s v="http://idem.wp2.mendoza.gov.ar/"/>
    <d v="2017-08-27T00:00:00"/>
    <s v="Silvana Ayala de Britos"/>
    <s v="sayala@mendoza.gov.ar"/>
    <s v="24/08 se le envía mail con comentarios por metadatos wms, nombres de capas y el CSW que no anda, se pregunta si va a haber catálogo"/>
    <s v="NO"/>
    <s v="NO"/>
    <s v="Si"/>
    <s v="Visualizadores de mapas de jurisdicción provincial"/>
    <s v="http://idemza2.mendoza.gov.ar"/>
    <s v="Organismos Provinciales"/>
    <s v="http://idemza2.mendoza.gov.ar/geoserver/IDEMendoza/wms?"/>
    <s v="NO"/>
    <s v="NO"/>
    <s v="NO"/>
    <s v="http://idemza2.mendoza.gov.ar/geonetwork/srv/spa/csw?"/>
    <s v="error"/>
    <s v="Geonetwork"/>
    <x v="2"/>
    <m/>
    <m/>
    <m/>
    <m/>
    <s v="GEONETWORK"/>
    <s v="IDERA (cambiar)"/>
    <s v="Infraestructura de Datos Espaciales de Mendoza IDEMendoza"/>
    <s v="no aparece en el listado de WMS"/>
    <m/>
  </r>
  <r>
    <s v="Universidad Nacional de General Sarmiento"/>
    <s v="Instituto del Conurbano"/>
    <s v="Universidad"/>
    <s v="Buenos Aires"/>
    <s v="ungs"/>
    <s v="IDE CONURBANO"/>
    <s v="www.ungs.edu.ar/"/>
    <d v="2016-10-19T00:00:00"/>
    <s v="Andrés Jurez"/>
    <s v="ideconurbano@gmail.com"/>
    <s v="NO"/>
    <s v="NO"/>
    <s v="NO"/>
    <s v="NO"/>
    <s v="Universidades"/>
    <s v="http://ideconurbano.ungs.edu.ar/"/>
    <s v="Universidades"/>
    <s v="http://ideconurbano.ungs.edu.ar/geoserver/wms?"/>
    <s v="http://ideconurbano.ungs.edu.ar/geoserver/wfs?"/>
    <s v="Universidades"/>
    <s v="http://ideconurbano.ungs.edu.ar/"/>
    <s v="http://ideconurbano.ungs.edu.ar/catalogue/csw?"/>
    <s v="Habilitado"/>
    <s v="Geonode"/>
    <x v="2"/>
    <s v="CSW"/>
    <s v="NO"/>
    <s v="Universidades"/>
    <s v="Servicio de Mapas Web de la IDE del Conurbano"/>
    <s v="CSW"/>
    <s v="IDE_Conurbano"/>
    <s v="NO"/>
    <s v="NO"/>
    <s v="COSECHA POR WMS"/>
  </r>
  <r>
    <s v="Ministerio de Infraestructura , Servicios Publicos, Tierra y Vivienda"/>
    <s v="Dirección Provincial de Inmuebles"/>
    <s v="Provincial"/>
    <s v="Jujuy"/>
    <s v="jujuy_inm"/>
    <s v="Dirección Provincial de Inmuebles"/>
    <s v="http://www.dpijujuy.gob.ar/"/>
    <d v="2016-11-22T00:00:00"/>
    <s v="Fabricio Ávila"/>
    <s v="fabricioefe1@gmail.com"/>
    <s v="contacto?"/>
    <s v="NO"/>
    <s v="NO"/>
    <s v="NO"/>
    <s v="NO"/>
    <s v="NO"/>
    <s v="Organismos Provinciales"/>
    <s v="http://www.dpijujuy.gob.ar/geoserver/wms?"/>
    <s v="NO"/>
    <s v="Organismos Provinciales"/>
    <s v="http://www.dpijujuy.gob.ar/"/>
    <s v="http://www.dpijujuy.gob.ar/catalogue/csw?service=CSW&amp;request=GetCapabilities"/>
    <s v="Habilitado"/>
    <s v="Geonode"/>
    <x v="2"/>
    <s v="CSW"/>
    <s v="NO"/>
    <s v="Jujuy"/>
    <s v="DPI WMS"/>
    <s v="CSW"/>
    <s v="Jujuy"/>
    <s v="DPI WMS"/>
    <s v="NO"/>
    <s v="COSECHA POR WMS"/>
  </r>
  <r>
    <s v="Universidad Nacional de La Pampa"/>
    <s v="Facultad de Ciencias Humanas"/>
    <s v="Universidad"/>
    <s v="La Pampa"/>
    <s v="unlpam"/>
    <s v="Instituto de Geografía de la UNLPAM"/>
    <s v="http://www.humanas.unlpam.edu.ar/fchst/Institutos/Geografia/WPIGeografia.html"/>
    <d v="2017-08-28T00:00:00"/>
    <s v="Juan Pablo Bossa"/>
    <s v="juanpablobossa2013@gmail.com"/>
    <s v="11/07 modifica los datos. Nos deja un telefono 2954-584203 07/07/17 se le escribe a Juan Pablo para ver si puede modificar el titulo y metadatos del WMS --- datos de la encuesta"/>
    <s v="NO"/>
    <s v="NO"/>
    <s v="NO"/>
    <s v="Universidades"/>
    <s v="https://qgiscloud.com/IDEIGUNLPam/IDEIGUNLPAM"/>
    <s v="Universidades"/>
    <s v="http://170.210.123.219/geoserver/wms"/>
    <s v="http://170.210.123.219/geoserver/wfs?"/>
    <s v="Universidades"/>
    <s v="http://170.210.123.219/"/>
    <s v="http://170.210.123.219/catalogue/csw?"/>
    <s v="Habilitado"/>
    <s v="Geonode"/>
    <x v="2"/>
    <s v="CSW"/>
    <s v="NO"/>
    <s v="La Pampa"/>
    <s v="Instituto de Geografía Facultad de Ciencias Humanas Universidad Nacional de La Pampa - Servicio Web de Mapa"/>
    <s v="CSW"/>
    <s v="La Pampa"/>
    <s v="Instituto de Geografía Facultad de Ciencias Humanas Universidad Nacional de La Pampa - Servicio Web de Mapa"/>
    <s v="NO"/>
    <s v="COSECHA POR WMS"/>
  </r>
  <r>
    <s v="Gobierno de la provincia"/>
    <s v="Gobierno de la provincia"/>
    <s v="Provincial"/>
    <s v="Salta"/>
    <s v="idesa"/>
    <s v="Infraestructura de datos espaciales de la Provincia de Salta"/>
    <s v="NO"/>
    <d v="2016-08-29T00:00:00"/>
    <s v="Hernán Javier ELENA"/>
    <s v="elena.hernan@inta.gob.ar"/>
    <s v="&quot;Esteban Gonzalez&quot; &lt;egonzalez@inmuebles.gov.ar&gt;"/>
    <s v="NO"/>
    <s v="NO"/>
    <s v="http://www.idera.gob.ar/images/stories/downloads/documentos/normativa/IDESa_Decreto1567_A%C3%B1o2016.pdf"/>
    <s v="IDE de jurisdicción provincial"/>
    <s v="http://geoportal.idesa.gob.ar/"/>
    <s v="Organismos Provinciales"/>
    <s v="http://geoportal.idesa.gob.ar/geoserver/wms?"/>
    <s v="http://geoportal.idesa.gob.ar/geoserver/wfs?"/>
    <s v="Organismos Provinciales"/>
    <s v="http://geoportal.idesa.gob.ar/"/>
    <s v="http://geoportal.idesa.gob.ar/catalogue/csw"/>
    <s v="si"/>
    <s v="Geonode"/>
    <x v="2"/>
    <s v="GEONETWORK"/>
    <s v="NO"/>
    <s v="Salta"/>
    <s v="Geoportal IDE Salta - WMS"/>
    <s v="CSW"/>
    <s v="IDESA"/>
    <s v="Geoportal IDE Salta - WMS"/>
    <s v="NO"/>
    <s v="NO"/>
  </r>
  <r>
    <s v="Presidencia de la Nación"/>
    <s v="SEDRONAR"/>
    <s v="Nacional"/>
    <s v="Argentina"/>
    <s v="sedronar"/>
    <s v="Dirección de Geo-Referenciamiento y Estadística"/>
    <s v="https://www.argentina.gob.ar/sedronar"/>
    <d v="2016-10-19T00:00:00"/>
    <s v="Mariano Fagalde"/>
    <s v="MFagalde@sedronar.gov.ar"/>
    <s v="NO"/>
    <s v="NO"/>
    <s v="NO"/>
    <s v="NO"/>
    <s v="Visualizadores de mapas de jurisdicción nacional"/>
    <s v="http://mapainteractivo.sedronar.gov.ar/"/>
    <s v="Organismos Nacionales"/>
    <s v="http://mapa.sedronar.gov.ar/geoserver/wms?"/>
    <s v="http://mapa.sedronar.gov.ar/geoserver/wfs?"/>
    <s v="Organismos Nacionales"/>
    <s v="http://mapa.sedronar.gov.ar/catalogue/csw?"/>
    <s v="http://mapa.sedronar.gov.ar/catalogue/csw?"/>
    <s v="Habilitado"/>
    <s v="Geonode"/>
    <x v="2"/>
    <s v="CSW"/>
    <s v="NO"/>
    <s v="Instituciones Nacionales"/>
    <s v="Catalogo SEDRONAR"/>
    <s v="CSW"/>
    <s v="SEDRONAR"/>
    <s v="Catalogo SEDRONAR"/>
    <s v="NO"/>
    <s v="COSECHA POR WMS"/>
  </r>
  <r>
    <s v="Ministerio de Comunicaciones"/>
    <s v="ARSAT"/>
    <s v="Privado"/>
    <s v="Argentina"/>
    <s v="arsat"/>
    <s v="IDE ARSAT"/>
    <s v="http://satelitesarsat.com.ar/"/>
    <d v="2017-07-05T00:00:00"/>
    <s v="Gustavo Camporro"/>
    <s v="gcamporro@arsat.com.ar"/>
    <s v="05/07 nos manda wms"/>
    <s v="Organismos Nacionales"/>
    <s v="http://datos.arsat.com.ar/"/>
    <s v="NO"/>
    <s v="IDE de empresas públicas"/>
    <s v="http://ide.arsat.com.ar/ide-arsat/"/>
    <s v="Empresas Publicas"/>
    <s v="http://ide.arsat.com.ar/ide-arsat/geoServices/wms"/>
    <s v="NO"/>
    <s v="NO"/>
    <s v="NO"/>
    <s v="NO"/>
    <s v="NO"/>
    <s v="NO"/>
    <x v="2"/>
    <s v="NO"/>
    <s v="NO"/>
    <s v="NO"/>
    <s v="NO"/>
    <s v="NO"/>
    <s v="NO"/>
    <s v="NO"/>
    <s v="NO"/>
    <s v="NO"/>
  </r>
  <r>
    <s v="Ministerio de Agroindustria"/>
    <s v="Ministerio de Agroindustria"/>
    <s v="Nacional"/>
    <s v="Argentina"/>
    <s v="agroind"/>
    <s v="IDE Agroindustria"/>
    <s v="https://datos.magyp.gob.ar/"/>
    <d v="2016-10-26T00:00:00"/>
    <s v="Nora Lucioni"/>
    <s v="nlucioni@siia.gob.ar"/>
    <s v="26/10: se actualizaron visualizador y wms wfs en pag de idera y wms y geonetwork en catalogo // 13/10: se le envía mail para que completen el formulario de datos actualizados para estar seguros. Se aguarda respuesta para actualizar la página. // tienen nueva pagina de datos abiertos"/>
    <s v="Organismos Nacionales"/>
    <s v="https://datos.magyp.gob.ar/"/>
    <s v="NO"/>
    <s v="IDE de jurisdicción nacional"/>
    <s v="http://ide.agroindustria.gob.ar/visor/"/>
    <s v="Organismos Nacionales"/>
    <s v="http://ide.agroindustria.gob.ar/geoserver/agroindustria/ows?service=wms&amp;version=1.1.1&amp;request=GetCapabilities"/>
    <s v="http://ide.agroindustria.gob.ar/geoserver/agroindustria/ows?service=wfs&amp;version=1.1.0&amp;request=GetCapabilities"/>
    <s v="Organismos Nacionales"/>
    <s v="http://ide.agroindustria.gob.ar/geonetwork/"/>
    <s v="http://ide.agroindustria.gob.ar/geonetwork/srv/spa/catalogue/csw?"/>
    <s v="Habilitado"/>
    <s v="Geonetwork"/>
    <x v="2"/>
    <s v="GEONETWORK"/>
    <s v="WMS pausado, se modifica a mano por problema en la versión, solo se puede usar el 1.1"/>
    <s v="Instituciones Nacionales"/>
    <s v="Ministerio de Agroindustria - GeoServer WMS"/>
    <m/>
    <s v="SIIA"/>
    <s v="Ministerio de Agroindustria - GeoServer WMS"/>
    <s v="metadato para borrar"/>
    <s v="COSECHA POR WMS"/>
  </r>
  <r>
    <s v="Ministerio de Agroindustria"/>
    <s v="INTA"/>
    <s v="Nacional"/>
    <s v="Argentina"/>
    <s v="inta"/>
    <s v="GeoINTA - Instituto Nacional de Tecnología Agropecuaria"/>
    <s v="http://geointa.inta.gov.ar/"/>
    <d v="2017-03-01T00:00:00"/>
    <s v="Santiago Banchero"/>
    <s v="banchero.santiago@inta.gob.ar"/>
    <s v="responde - 13/10 mail a banchero para pedir que completen form y cambien nombre de manfredi y bariloche // cambiar a IDE nacional, dado que traen servicios de otros servidores"/>
    <s v="NO"/>
    <s v="NO"/>
    <s v="NO"/>
    <s v="Visualizadores de mapas de jurisdicción nacional"/>
    <s v="http://visor.geointa.inta.gob.ar"/>
    <s v="Organismos Nacionales"/>
    <s v="http://geointa.inta.gov.ar/geoserver/wms?"/>
    <s v="http://geointa.inta.gov.ar/geoserver/wfs"/>
    <s v="Organismos Nacionales"/>
    <s v="http://geointa.inta.gov.ar/CatalogoGeoINTA"/>
    <s v="http://geointa.inta.gov.ar/geonetwork/srv/es/csw"/>
    <s v="lo estan arreglando"/>
    <s v="Geoserver"/>
    <x v="2"/>
    <s v="WMS"/>
    <s v="NO"/>
    <s v="Instituciones Nacionales"/>
    <s v="GeoINTA WMS"/>
    <s v="GEONETWORK"/>
    <s v="INTA"/>
    <s v="GeoINTA WMS"/>
    <s v="NO"/>
    <s v="COSECHA POR WMS"/>
  </r>
  <r>
    <s v="Ministerio de Agroindustria"/>
    <s v="Ministerio de Agroindustria"/>
    <s v="Nacional"/>
    <s v="Argentina"/>
    <s v="senasa"/>
    <s v="SENASA - Geoportal DNPV"/>
    <s v="http://www.senasa.gob.ar/"/>
    <d v="2017-07-04T00:00:00"/>
    <s v="Javier Orzuza"/>
    <s v="jorzuza@senasa.gob.ar"/>
    <s v="03/07/17 nos escribe javier para avisar que las url ahora son gob.ar con B, se actualiza la web de idera y la tabla, falta chequear la cosecha en el GN de desarrollo. Se le avisa que la pag está actualizada  el 04/07"/>
    <s v="NO"/>
    <s v="NO"/>
    <s v="NO"/>
    <s v="Visualizadores de mapas de jurisdicción nacional"/>
    <s v="https://geonode.senasa.gob.ar/"/>
    <s v="Organismos Nacionales"/>
    <s v="https://geonode.senasa.gob.ar/geoserver/wms?"/>
    <s v="https://geonode.senasa.gob.ar/geoserver/wfs?"/>
    <s v="Organismos Nacionales"/>
    <s v="https://geonode.senasa.gob.ar/search/form/"/>
    <s v="https://geonode.senasa.gob.ar/catalogue/csw"/>
    <s v="Habilitado"/>
    <s v="Geonode"/>
    <x v="2"/>
    <s v="CSW"/>
    <s v="error: sun.security.validator.ValidatorException: PKIX path validation failed: java.security.cert.CertPathValidatorException: timestamp check failed"/>
    <s v="Instituciones Nacionales"/>
    <s v="SENASA WMS DNPV (Direccion Nacional de Proteccion Vegetal)"/>
    <s v="CSW"/>
    <s v="SENASA"/>
    <s v="SENASA DNPV WMS"/>
    <s v="NO"/>
    <s v="COSECHA POR WMS"/>
  </r>
  <r>
    <s v="Ministerio de Ambiente y Desarrollo Sustentable"/>
    <s v="Ministerio de Ambiente y Desarrollo Sustentable"/>
    <s v="Nacional"/>
    <s v="Argentina"/>
    <s v="ambiente"/>
    <s v="IDE Ambiental"/>
    <s v="http://mapas.ambiente.gob.ar/"/>
    <d v="2017-03-16T00:00:00"/>
    <s v="Marcelo Quatraro"/>
    <s v="mquatraro@ambiente.gob.ar"/>
    <s v="09/03/2017 se les escribe para que corrijan los nombres de las capas, responde gracias por el mail y sugerencias, pero nada mas // los nombres de capas tienen un link que no levanta bien ojo 11/11 pudieron implementar el mapa base con las instrucciones que les mandamos en su GN de prueba"/>
    <s v="NO"/>
    <s v="NO"/>
    <s v="http://www.idera.gob.ar/images/stories/downloads/documentos/normativa/IDE_Ambiental_Resolucion_67_2015.pdf"/>
    <s v="IDE de jurisdicción nacional"/>
    <s v="http://mapas.ambiente.gob.ar/"/>
    <s v="Organismos Nacionales"/>
    <s v="http://geo2.ambiente.gob.ar/geoserver/wms?"/>
    <s v="http://geo2.ambiente.gob.ar/geoserver/wfs?"/>
    <s v="NO"/>
    <s v="NO"/>
    <s v="NO"/>
    <s v="NO"/>
    <s v="Geoserver"/>
    <x v="2"/>
    <s v="WMS"/>
    <s v="NO"/>
    <s v="Instituciones Nacionales"/>
    <s v="IDEAmbiental - SAyDS"/>
    <s v="WMS"/>
    <s v="Ambiente"/>
    <s v="IDEAmbiental - SAyDS"/>
    <s v="NO"/>
    <s v="NO"/>
  </r>
  <r>
    <s v="Ministerio de Ambiente y Desarrollo Sustentable"/>
    <s v="IANIGLA"/>
    <s v="Nacional"/>
    <s v="Argentina"/>
    <s v="glaciares"/>
    <s v="Inventario Nacional de Glaciares"/>
    <s v="http://www.glaciaresargentinos.gob.ar/"/>
    <d v="2017-03-01T00:00:00"/>
    <s v="Gustavo Costa"/>
    <s v="gcosta@mendoza-conicet.gob.ar"/>
    <s v="06/07/17 se manda mail a G. costa por el nombre del wms. UNCUYO Gobierno de Mendoza"/>
    <s v="NO"/>
    <s v="NO"/>
    <s v="NO"/>
    <s v="Visualizadores de mapas de jurisdicción nacional"/>
    <s v="http://www.glaciaresargentinos.gob.ar/mapas/"/>
    <s v="Organismos Nacionales"/>
    <s v="http://www.glaciaresargentinos.gob.ar:8080/geoserver/wms?"/>
    <s v="http://www.glaciaresargentinos.gob.ar:8080/geoserver/ows?"/>
    <s v="NO"/>
    <s v="NO"/>
    <s v="NO"/>
    <s v="NO"/>
    <s v="Geoserver"/>
    <x v="2"/>
    <s v="WMS"/>
    <s v="NO"/>
    <s v="Instituciones Nacionales"/>
    <s v="GeoServer Web Map Service"/>
    <s v="NO"/>
    <s v="NO"/>
    <s v="NO"/>
    <s v="NO"/>
    <s v="NO"/>
  </r>
  <r>
    <s v="Ministerio de Ciencia, tecnología e Innovación Productiva"/>
    <s v="CONAE"/>
    <s v="Nacional"/>
    <s v="Argentina"/>
    <s v="conae"/>
    <s v="Geoportal CONAE"/>
    <s v="http://www.conae.gov.ar/"/>
    <d v="2016-12-28T00:00:00"/>
    <s v="Ariel Anthieni"/>
    <s v="metadatos@conae.gov.ar"/>
    <s v="19/12 se consulta por cambios en la cosecha y geoservicios"/>
    <s v="NO"/>
    <s v="NO"/>
    <s v="NO"/>
    <s v="IDE de jurisdicción nacional"/>
    <s v="http://geoportal.conae.gov.ar/geoexplorer/composer/"/>
    <s v="Organismos Nacionales"/>
    <s v="http://geoservicios.conae.gov.ar/geoserver/GeoServiciosCONAE/wms?"/>
    <s v="NO"/>
    <s v="Organismos Nacionales"/>
    <s v="https://metadatos.conae.gov.ar/"/>
    <s v="https://metadatos.conae.gov.ar/geonetwork/srv/es/csw?"/>
    <s v="Deshabilitado"/>
    <s v="Geonetwork"/>
    <x v="2"/>
    <s v="NO"/>
    <s v="el geonetwork no está en línea"/>
    <s v="NO"/>
    <s v="NO"/>
    <s v="NO"/>
    <s v="NO"/>
    <s v="NO"/>
    <s v="NO"/>
    <s v="revisar!!"/>
  </r>
  <r>
    <s v="Ministerio de Ciencia, tecnología e Innovación Productiva"/>
    <s v="CONAE"/>
    <s v="Nacional"/>
    <s v="Argentina"/>
    <s v="conae_caearte"/>
    <s v="CAEARTE"/>
    <s v="http://www.conae.gov.ar/"/>
    <d v="2016-12-28T00:00:00"/>
    <s v="Mario Alberto Lanfri"/>
    <s v="lamfri@conae.gov.ar"/>
    <s v="NO"/>
    <s v="NO"/>
    <s v="NO"/>
    <s v="NO"/>
    <s v="IDE de jurisdicción nacional"/>
    <s v="http://dengue.caearte.conae.gov.ar/geoexplorer/composer/"/>
    <s v="Organismos Nacionales"/>
    <s v="http://dengue.caearte.conae.gov.ar/geoserver/HAPN/wms?"/>
    <s v="http://dengue.caearte.conae.gov.ar/geoserver/wfs"/>
    <s v="NO"/>
    <s v="NO"/>
    <s v="NO"/>
    <s v="NO"/>
    <s v="Geoserver"/>
    <x v="2"/>
    <s v="WMS"/>
    <s v="NO"/>
    <s v="Instituciones Nacionales"/>
    <s v="Servicio de Mapas de Estratificación de Riesgo de Dengue"/>
    <s v="WMS"/>
    <s v="CONAE"/>
    <s v="Servicio de Mapas de Estratificación de Riesgo de Dengue"/>
    <s v="http://servicios.idera.gob.ar/seguimientoIDE/view.php?id=2 "/>
    <s v="NO"/>
  </r>
  <r>
    <s v="Ministerio de Ciencia, tecnología e Innovación Productiva"/>
    <s v="CONAE"/>
    <s v="Nacional"/>
    <s v="Argentina"/>
    <s v="conae_ambiente"/>
    <s v="Ambiente - CONAE"/>
    <s v="https://geoportal.conae.gov.ar/geoexplorer/externals/ext/aboutConae.htm"/>
    <d v="2016-12-28T00:00:00"/>
    <s v="Ariel Anthieni"/>
    <s v="metadatos@conae.gov.ar"/>
    <s v="06/07/17 se consulta con Ariel Anthieni por el nombre del WMS"/>
    <s v="NO"/>
    <s v="NO"/>
    <s v="NO"/>
    <s v="NO"/>
    <s v="CONAE"/>
    <s v="Organismos Nacionales"/>
    <s v="http://ambiente.caearte.conae.gov.ar/geoserver/wms?"/>
    <s v="NO"/>
    <s v="NO"/>
    <s v="NO"/>
    <s v="NO"/>
    <s v="NO"/>
    <s v="Geoserver"/>
    <x v="2"/>
    <s v="WMS"/>
    <s v="NO"/>
    <s v="Instituciones Nacionales"/>
    <s v="(vacío)"/>
    <s v="NO"/>
    <s v="NO"/>
    <s v="NO"/>
    <s v="NO"/>
    <s v="revisar!!"/>
  </r>
  <r>
    <s v="Ministerio de Ciencia, tecnología e Innovación Productiva"/>
    <s v="CONAE"/>
    <s v="Nacional"/>
    <s v="Argentina"/>
    <s v="conae_cenizas"/>
    <s v="CENIZAS (NPP y MODIS)"/>
    <s v="https://geoportal.conae.gov.ar/geoexplorer/externals/ext/aboutConae.htm"/>
    <d v="2016-12-28T00:00:00"/>
    <s v="Ariel Anthieni"/>
    <s v="metadatos@conae.gov.ar"/>
    <s v="NO"/>
    <s v="NO"/>
    <s v="NO"/>
    <s v="NO"/>
    <s v="NO"/>
    <s v="CONAE"/>
    <s v="Organismos Nacionales"/>
    <s v="http://geoservicios.conae.gov.ar/geoserver/Cenizas/wms?"/>
    <s v="NO"/>
    <s v="NO"/>
    <s v="NO"/>
    <s v="NO"/>
    <s v="NO"/>
    <s v="Geoserver"/>
    <x v="2"/>
    <s v="WMS"/>
    <s v="NO"/>
    <s v="Instituciones Nacionales"/>
    <s v="Geoservicios WMS CONAE"/>
    <s v="NO"/>
    <s v="NO"/>
    <s v="NO"/>
    <s v="NO"/>
    <s v="revisar!!"/>
  </r>
  <r>
    <s v="Ministerio de Ciencia, tecnología e Innovación Productiva"/>
    <s v="CONAE"/>
    <s v="Nacional"/>
    <s v="Argentina"/>
    <s v="conae_focos"/>
    <s v="Focos de Calor (MODIS) - CONAE"/>
    <s v="https://geoportal.conae.gov.ar/geoexplorer/externals/ext/aboutConae.htm"/>
    <d v="2016-12-28T00:00:00"/>
    <s v="Ariel Anthieni"/>
    <s v="metadatos@conae.gov.ar"/>
    <s v="06/07/17 se consulta con Ariel Anthieni por el nombre del WMS"/>
    <s v="NO"/>
    <s v="NO"/>
    <s v="NO"/>
    <s v="IDE de jurisdicción nacional"/>
    <s v="https://geoavisos.conae.gov.ar/"/>
    <s v="Organismos Nacionales"/>
    <s v="http://focosdecalor.conae.gov.ar/geoserver/FocosDeCalor/wms?"/>
    <s v="NO"/>
    <s v="NO"/>
    <s v="NO"/>
    <s v="NO"/>
    <s v="NO"/>
    <s v="Geoserver"/>
    <x v="2"/>
    <s v="WMS"/>
    <s v="NO"/>
    <s v="Instituciones Nacionales"/>
    <s v="GeoServer Web Map Service"/>
    <s v="NO"/>
    <s v="NO"/>
    <s v="NO"/>
    <s v="NO"/>
    <s v="revisar!!"/>
  </r>
  <r>
    <s v="Ministerio de Ciencia, tecnología e Innovación Productiva"/>
    <s v="CONAE"/>
    <s v="Nacional"/>
    <s v="Argentina"/>
    <s v="conae_landsat8"/>
    <s v="Landsat8 - CONAE"/>
    <s v="https://geoportal.conae.gov.ar/geoexplorer/externals/ext/aboutConae.htm"/>
    <d v="2016-12-28T00:00:00"/>
    <s v="Ariel Anthieni"/>
    <s v="metadatos@conae.gov.ar"/>
    <s v="NO"/>
    <s v="NO"/>
    <s v="NO"/>
    <s v="NO"/>
    <s v="NO"/>
    <s v="CONAE"/>
    <s v="Organismos Nacionales"/>
    <s v="http://geoservicios.conae.gov.ar/geoserver/Landsat8/wms?"/>
    <s v="NO"/>
    <s v="NO"/>
    <s v="NO"/>
    <s v="NO"/>
    <s v="NO"/>
    <s v="Geoserver"/>
    <x v="2"/>
    <s v="WMS"/>
    <s v="NO"/>
    <s v="Instituciones Nacionales"/>
    <s v="Geoservicios WMS CONAE"/>
    <s v="NO"/>
    <s v="NO"/>
    <s v="NO"/>
    <s v="NO"/>
    <s v="revisar!!"/>
  </r>
  <r>
    <s v="Ministerio de Ciencia, tecnología e Innovación Productiva"/>
    <s v="CONAE"/>
    <s v="Nacional"/>
    <s v="Argentina"/>
    <s v="conae_modis"/>
    <s v="SMN: Productos MODIS Valor Agregado"/>
    <s v="https://geoportal.conae.gov.ar/geoexplorer/externals/ext/aboutConae.htm"/>
    <d v="2016-12-28T00:00:00"/>
    <s v="Ariel Anthieni"/>
    <s v="metadatos@conae.gov.ar"/>
    <s v="NO"/>
    <s v="NO"/>
    <s v="NO"/>
    <s v="NO"/>
    <s v="NO"/>
    <s v="CONAE"/>
    <s v="Organismos Nacionales"/>
    <s v="http://geoservicios.conae.gov.ar/geoserver/SMN/wms?"/>
    <s v="NO"/>
    <s v="NO"/>
    <s v="NO"/>
    <s v="NO"/>
    <s v="NO"/>
    <s v="Geoserver"/>
    <x v="2"/>
    <s v="WMS"/>
    <s v="NO"/>
    <s v="Instituciones Nacionales"/>
    <s v="Geoservicios WMS CONAE"/>
    <s v="NO"/>
    <s v="NO"/>
    <s v="NO"/>
    <s v="NO"/>
    <s v="revisar!!"/>
  </r>
  <r>
    <s v="Ministerio de Defensa"/>
    <s v="Mapa Educativo, IGN, INDEC"/>
    <s v="Nacional"/>
    <s v="Argentina"/>
    <s v="bahra"/>
    <s v="BAHRA"/>
    <s v="http://www.bahra.gob.ar/"/>
    <d v="2017-03-29T00:00:00"/>
    <s v="Gonzalo Pérez"/>
    <s v="gperez@ign.gob.ar"/>
    <s v="se agrega a las páginas de Geoservicios y Visualizadores"/>
    <s v="NO"/>
    <s v="NO"/>
    <s v="NO"/>
    <s v="Visualizadores de mapas de jurisdicción nacional"/>
    <s v="www.bahra.gob.ar/mapa/"/>
    <s v="Organismos Nacionales"/>
    <s v="http://wms.ign.gob.ar/geoserver/idera/bahra/wms?"/>
    <s v="http://wms.ign.gob.ar/geoserver/idera/bahra/wfs?"/>
    <s v="NO"/>
    <s v="NO"/>
    <s v="NO"/>
    <s v="NO"/>
    <s v="Geoserver"/>
    <x v="2"/>
    <s v="WMS"/>
    <s v="WMS pausado para cambiar el nombre del metadato"/>
    <s v="Instituciones Nacionales"/>
    <s v="BAHRA"/>
    <s v="WMS"/>
    <s v="BAHRA"/>
    <s v="Servicio de Mapas de la Base de Asentamientos Humanos de la República Argentina"/>
    <s v="NO"/>
    <s v="NO"/>
  </r>
  <r>
    <s v="Ministerio de Defensa"/>
    <s v="Instituto Geografico Nacional"/>
    <s v="Nacional"/>
    <s v="Argentina"/>
    <s v="ign"/>
    <s v="IGN"/>
    <s v="http://www.ign.gob.ar/"/>
    <d v="2016-10-18T00:00:00"/>
    <s v="Horacio Castellaro"/>
    <s v="hcastellaro@ign.gob.ar"/>
    <s v="NO"/>
    <s v="Organismos Nacionales"/>
    <s v="http://www.ign.gob.ar/content/datos-abiertos"/>
    <s v="NO"/>
    <s v="IDE de jurisdicción nacional"/>
    <s v="https://ide.ign.gob.ar/portal/home/"/>
    <s v="Organismos Nacionales"/>
    <s v="http://wms.ign.gob.ar/geoserver/wms?"/>
    <s v="http://wms.ign.gob.ar/geoserver/wms?"/>
    <s v="NO"/>
    <s v="NO"/>
    <s v="NO"/>
    <s v="En desarrollo"/>
    <s v="Geoserver"/>
    <x v="2"/>
    <s v="WMS"/>
    <s v="NO"/>
    <s v="Instituciones Nacionales"/>
    <s v="Instituto Geográfico Nacional de la República Argentina"/>
    <s v="WMS"/>
    <s v="IGN"/>
    <s v="Instituto Geográfico Nacional de la República Argentina"/>
    <s v="NO"/>
    <s v="NO"/>
  </r>
  <r>
    <s v="Ministerio de Educación y Deportes"/>
    <s v="Educación"/>
    <s v="Nacional"/>
    <s v="Argentina"/>
    <s v="mapa_edu"/>
    <s v="Mapa Educativo"/>
    <s v="http://mapa.educacion.gob.ar"/>
    <d v="2017-04-19T00:00:00"/>
    <s v="Luis Piccinali"/>
    <s v="luispicci@gmail.com"/>
    <s v="19/04/2017 actualizacion de los datos"/>
    <s v="NO"/>
    <s v="NO"/>
    <s v="NO"/>
    <s v="Visualizadores de mapas de jurisdicción nacional"/>
    <s v="http://mapa.educacion.gob.ar/mapas/educacion/localizar/"/>
    <s v="Organismos Nacionales"/>
    <s v="http://mapa.educacion.gob.ar/geoserver/ogc/wms?"/>
    <s v="http://mapa.educacion.gob.ar/geoserver/ogc/wfs?"/>
    <s v="NO"/>
    <s v="NO"/>
    <s v="NO"/>
    <s v="NO"/>
    <s v="Geoserver"/>
    <x v="2"/>
    <s v="WMS"/>
    <s v="NO"/>
    <s v="Instituciones Nacionales"/>
    <s v="Servicio de Mapas del Programa Nacional Mapa Educativo"/>
    <s v="NO"/>
    <s v="Mapa_Educativo"/>
    <s v="Servicio de Mapas del Programa Nacional Mapa Educativo"/>
    <s v="NO"/>
    <s v="NO"/>
  </r>
  <r>
    <s v="Ministerio de Infraestructura y Servicios Públicos"/>
    <s v="Subsecretaría Social de Tierras, Urbanismo y Vivienda - Instituto de la Vivienda de la Provincia de Buenos Aires"/>
    <s v="Provincial"/>
    <s v="Buenos Aires"/>
    <s v="idehab"/>
    <s v="IDEHab"/>
    <s v="http://www.mosp.gba.gov.ar/subsecretarias/subST.php"/>
    <d v="2017-02-24T00:00:00"/>
    <s v="NO"/>
    <s v="idehab.pba@gmail.com"/>
    <s v="06/07/17 se le escribe a Fede Sanchez para ver en que estado se encuentra la actualización del servidor y si pueden cambiar el nombre del geoserver // 10/04/17 responde que estan revisando el sistema y ponen cc al responsable de informática que es Federico Sanchez -- 07/04/17 se les consulta si lo pudieron ver, dado que no han completado el formulario  - 07/03/17 dicen que van a completar el formulario - 24/02/2017 se manda mail a ver si está vigente y si completan el form"/>
    <s v="NO"/>
    <s v="NO"/>
    <s v="NO"/>
    <s v="IDE de jurisdicción provincial"/>
    <s v="http://190.188.234.6/mapa"/>
    <s v="Organismos Provinciales"/>
    <s v="http://190.188.234.6/geoserver/wms?"/>
    <s v="NO"/>
    <s v="NO"/>
    <s v="NO"/>
    <s v="NO"/>
    <s v="NO"/>
    <s v="Geoserver"/>
    <x v="2"/>
    <s v="WMS"/>
    <s v="NO"/>
    <s v="Buenos Aires"/>
    <s v="My GeoServer WMS"/>
    <s v="NO"/>
    <s v="NO"/>
    <s v="NO"/>
    <s v="NO"/>
    <s v="NO"/>
  </r>
  <r>
    <s v="ARBA"/>
    <s v="ARBA"/>
    <s v="Provincial"/>
    <s v="Buenos Aires"/>
    <s v="arba"/>
    <s v="CARTO ARBA"/>
    <s v="http://www.arba.gov.ar/"/>
    <d v="2016-10-19T00:00:00"/>
    <s v="Juan Arrigoni"/>
    <s v="jarrigoni@arba.gov.ar"/>
    <s v="deshabilitado wfs"/>
    <s v="NO"/>
    <s v="NO"/>
    <s v="NO"/>
    <s v="Visualizadores de mapas de jurisdicción provincial"/>
    <s v="www.carto.arba.gov.ar"/>
    <s v="Organismos Provinciales"/>
    <s v="http://cartoservices.arba.gov.ar/geoserver/cartoservice/wms?"/>
    <s v="NO"/>
    <s v="NO"/>
    <s v="NO"/>
    <s v="NO"/>
    <s v="NO"/>
    <s v="Geoserver"/>
    <x v="2"/>
    <s v="WMS"/>
    <s v="NO"/>
    <s v="Buenos Aires"/>
    <s v="Servicio WMS ARBA"/>
    <s v="WMS"/>
    <s v="ARBA"/>
    <s v="Servicio WMS ARBA"/>
    <s v="NO"/>
    <s v="NO"/>
  </r>
  <r>
    <s v="Ministerio de Infraestructura y Servicios Públicos"/>
    <s v="Infraestructura"/>
    <s v="Provincial"/>
    <s v="Buenos Aires"/>
    <s v="infra"/>
    <s v="GeoInfra"/>
    <s v="www.mosp.gba.gov.ar"/>
    <d v="2017-05-24T00:00:00"/>
    <s v="Carlos Meza Mauro Zayfert"/>
    <s v="geobasig@gmail.com / maurozayfert@gmail.com"/>
    <s v="07/07/17 se le escribe a Juan Garriz para ver si pueden completar los metadatos del geoserver//  24/05 se le escribe a Juan dado que el WMS de GeoBASIG y Geoinfra son iguales -- 24/05 se manda mail porque no anda geoserver y en el visualizador no andan las capas de ADA, informan que cambió su WMS --2/12 responden al formulario //se mandó mail para saber si tienen geoservicios"/>
    <s v="NO"/>
    <s v="NO"/>
    <s v="NO"/>
    <s v="Visualizadores de mapas de jurisdicción provincial"/>
    <s v="http://geolibre.geobasig.com.ar/"/>
    <s v="Organismos Provinciales"/>
    <s v="http://geobasig.com.ar/geoserver29/Geodesia/wms?"/>
    <s v="NO"/>
    <s v="NO"/>
    <s v="NO"/>
    <s v="NO"/>
    <s v="NO"/>
    <s v="Geoserver"/>
    <x v="2"/>
    <s v="WMS"/>
    <s v="NO"/>
    <s v="Buenos Aires"/>
    <s v="GeoServer Web Map Service"/>
    <s v="NO"/>
    <s v="NO"/>
    <s v="NO"/>
    <s v="NO"/>
    <s v="revisar!"/>
  </r>
  <r>
    <s v="Ministerio de Infraestructura y Servicios Públicos"/>
    <s v="Departamento de Cartografía de la Dirección de Geodesia e Imágenes Satelitales"/>
    <s v="Provincial"/>
    <s v="Buenos Aires"/>
    <s v="geobasig"/>
    <s v="GEOBASIG"/>
    <s v="http://www.mosp.gba.gov.ar/sitios/geodesia/"/>
    <d v="2016-11-01T00:00:00"/>
    <s v="Mauro Zayfert"/>
    <s v="maurozayfert@gmail.com"/>
    <s v="24/05 se le escribe a Juan dado que el WMS de GeoBASIG y Geoinfra son iguales -- actualizado el wms 11/11 actualizan la url, pero se les pide si se puede configurar el metadato del wms (&quot;juan garriz&quot; &lt;tgarriz@gmail.com&gt;) // 01/11 se le escribe al contacto que nos pasaron  // 31/10 Mauro de Hidraulica indica que el contacto es gmbertolotti@gmail.com // se vuelve a consultar a ver si es que pueden actualizar los datos // geobasig@gmail.com Juan Pablo Garriz mail enviado para si ese es el contacto y quien es el responsable /// geosecdir@mosp.gba.gov.ar, geodigit@mosp.gba.gov.ar, geobasig@gmail.com"/>
    <s v="NO"/>
    <s v="NO"/>
    <s v="NO"/>
    <s v="Visualizadores de mapas de jurisdicción provincial"/>
    <s v="http://abierto.geobasig.com.ar/"/>
    <s v="Organismos Provinciales"/>
    <s v="http://geobasig.com.ar/geoserver29/Geodesia/wms?"/>
    <s v="http://geobasig.com.ar/geoserver29/Geodesia/wfs?"/>
    <s v="NO"/>
    <s v="NO"/>
    <s v="NO"/>
    <s v="NO"/>
    <s v="Geoserver"/>
    <x v="2"/>
    <s v="NO"/>
    <s v="Eliminado Igual a GeoInfra"/>
    <s v="NO"/>
    <s v="NO"/>
    <s v="WMS"/>
    <s v="GEOBASIG"/>
    <s v="Dirección de Geodesia - Prov. de Bs As"/>
    <s v="NO"/>
    <s v="NO"/>
  </r>
  <r>
    <s v="Ministerio de Educación"/>
    <s v="Dirección Provincial de Planeamiento / Dirección de Información y Estadística"/>
    <s v="Provincial"/>
    <s v="Buenos Aires"/>
    <s v="escolar"/>
    <s v="Mapa escolar"/>
    <s v="http://servicios2.abc.gov.ar/escuelas/mapaescolar/default.cfm"/>
    <d v="2016-10-26T00:00:00"/>
    <s v="Silvina Fernández"/>
    <s v="silvinaedithfe@yahoo.com.ar"/>
    <s v="07/07/17 se intenta una nueva comunicación a los mails de contacto ----- mail enviado 31/08 para si ese es el contacto y quien es el responsable /// mapa_escolar@ed.gba.gov.ar; mapaescolarba@gmail.com"/>
    <s v="NO"/>
    <s v="NO"/>
    <s v="NO"/>
    <s v="Visualizadores de mapas de jurisdicción provincial"/>
    <s v="http://mapaescolar.dyndns.org/mapaescolar/"/>
    <s v="Organismos Provinciales"/>
    <s v="http://mapaescolar.dyndns.org/geoserver/mapa/wms?"/>
    <s v="http://mapaescolar.dyndns.org/geoserver/mapa/wfs?"/>
    <s v="NO"/>
    <s v="NO"/>
    <s v="NO"/>
    <s v="NO"/>
    <s v="Geoserver"/>
    <x v="2"/>
    <s v="WMS"/>
    <s v="NO"/>
    <s v="Buenos Aires"/>
    <s v="GeoServer Web Map Service"/>
    <s v="WMS"/>
    <s v="ESCOLAR"/>
    <s v="GeoServer Web Map Service"/>
    <s v="NO"/>
    <s v="NO"/>
  </r>
  <r>
    <s v="Ministerio de Infraestructura y Servicios Públicos"/>
    <s v="Direccion Provincial de Obra Hidraulica"/>
    <s v="Provincial"/>
    <s v="Buenos Aires"/>
    <s v="hidraulica"/>
    <s v="SIG Hidráulica"/>
    <s v="http://www.mosp.gba.gov.ar/"/>
    <d v="2016-11-11T00:00:00"/>
    <s v="Juan Alarcon"/>
    <s v="juanmauroalarcon@gmail.com"/>
    <s v="11/11 modificaron la url del wms y le pusieron nombre. 31/10 el contacto es Mauro modificaron el nombre del servicio pero aparece mal la url se les escribe para ver como solucionarlo, dado que el metadato está tomando esa url. indican que hay que dar de baja http://www.mosp.gba.gov.ar/sig_hidraulica/website/dipac/viewer.htm. y que agreguemos GEOBASIG. se les indica que se realizará los cambios, se agurada a ver si es que modifican la url publica//28/10 responden al formulario con un nuevo wms //26/10 se manda mail para que complete el formulario e informe el wms  /// hay nuevos links y contacto, pero el wms tiene un error"/>
    <s v="NO"/>
    <s v="NO"/>
    <s v="NO"/>
    <s v="Visualizadores de mapas de jurisdicción provincial"/>
    <s v="http://www.mosp.gba.gov.ar/sig_hidraulica/ms/publico/"/>
    <s v="Organismos Provinciales"/>
    <s v="http://www.mosp.gba.gov.ar/sig_hidraulica/ms/publico/wms.xml"/>
    <s v="NO"/>
    <s v="NO"/>
    <s v="NO"/>
    <s v="NO"/>
    <s v="NO"/>
    <s v="Geoserver"/>
    <x v="2"/>
    <s v="WMS"/>
    <s v="carga lista de capas pero no cargan las capas"/>
    <s v="Buenos Aires"/>
    <s v="Servicio Web de Mapas de la Direccion Provincial de Obra Hidraulica - Provincia de Buenos Aires"/>
    <s v="WMS"/>
    <s v="IDERA (cambiar)"/>
    <s v="WMS - DPOHidraulica BsAs"/>
    <s v="NO"/>
    <s v="NO"/>
  </r>
  <r>
    <s v="Ministerio de Infraestructura y Servicios Públicos"/>
    <s v="D.P. Ordenamiento Urbano y Territorial"/>
    <s v="Provincial"/>
    <s v="Buenos Aires"/>
    <s v="urbasig"/>
    <s v="URBASIG"/>
    <s v="http://www.gob.gba.gov.ar/portal/subsecretarias/asuntos/urbasig.php"/>
    <d v="2017-05-24T00:00:00"/>
    <s v="Juan Pablo Quiñones "/>
    <s v="jpq.1987@gmail.com"/>
    <s v="29/08/17 el 21/7 respondió que había hecho la modificación, pero ahora no está andando, se le consulta --- 07/07/17 se escribe a Juan Pablo para ver si cambian los metadatos del WMS --- nos avisa Juan Pablo que está caido el servidor, se le pide que nos avise cuando esté online24/05 se le escribe portque da error la página --12/04/2017 nos responden con la nueva url 07/04/17 se le escribe de nuevo porque no respondió y hoy no se puede acceder a nada - 14/03/17 nos adjunta el mail de Juan Pablo Quiñones para consultarle, se envia mail- 09/03/2017 se consulta si averiguaron algo //  24/02/2017 se manda mail para ver si son los mismos de geobasig y si arreglan geoserver"/>
    <s v="NO"/>
    <s v="NO"/>
    <s v="NO"/>
    <s v="Visualizadores de mapas de jurisdicción provincial"/>
    <s v="www.urbasig.minfra.gba.gov.ar"/>
    <s v="Organismos Provinciales"/>
    <s v="http://www.urbasig.minfra.gba.gob.ar/geoserver/urbasig/wms?"/>
    <s v="http://www.urbasig.minfra.gba.gob.ar/geoserver/urbasig/wfs?"/>
    <s v="NO"/>
    <s v="NO"/>
    <s v="NO"/>
    <s v="NO"/>
    <s v="Geoserver"/>
    <x v="2"/>
    <s v="WMS"/>
    <s v="NO"/>
    <s v="Buenos Aires"/>
    <s v="GeoServer Web Map Service"/>
    <s v="WMS"/>
    <s v="URBASIG"/>
    <s v="GeoServer Web Map Service"/>
    <s v="23/02/17 no anda nada"/>
    <s v="NO"/>
  </r>
  <r>
    <s v="Municipalidad de San Fernando del Valle de Catamarca"/>
    <s v="Secretaría de Hacienda - Dirección de Catastro y Estadística"/>
    <s v="Local"/>
    <s v="Catamarca"/>
    <s v="sfvcatamarca"/>
    <s v="IDE Municipalidad de San Fernando del Valle de Catamarca"/>
    <s v="http://www.sfvcatamarca.gov.ar/"/>
    <d v="2017-03-20T00:00:00"/>
    <s v="Pedro Monferran"/>
    <s v="pedromonferran@hotmail.com; pmonferran@catamarcaciudad.gob.ar; catastromunicipal@catamarcaciudad.gob.ar"/>
    <s v="07/07/17 se le escribe a Pablo para ver si es que pueden cargar los datos de contacto y título del wms ---- 20/03 responde al formulario y manda la normativa por mail - se actualiza la pagina web de idera y se le informa que no anda bien al menos una capa WFS y que completen el nombre del servicio y el contacto -- 03/03/2017 se le escribe de nuevo - 09/01 se le escribe para que complete el formulario"/>
    <s v="NO"/>
    <s v="NO"/>
    <s v="Si"/>
    <s v="IDE de jurisdicción municipal"/>
    <s v="http://190.228.16.100/gismunicipal/"/>
    <s v="Organismos Locales"/>
    <s v="http://190.228.16.100/geoserver/catamarca_editable/wms"/>
    <s v="http://190.228.16.100:8080/geoserver/catamarca_editable/wfs"/>
    <s v="NO"/>
    <s v="NO"/>
    <s v="NO"/>
    <s v="En desarrollo"/>
    <s v="Geoserver"/>
    <x v="2"/>
    <s v="WMS"/>
    <s v="NO"/>
    <s v="Buenos Aires"/>
    <s v="GeoServer Web Map Service"/>
    <s v="NO"/>
    <s v="NO"/>
    <s v="NO"/>
    <s v="NO"/>
    <s v="NO"/>
  </r>
  <r>
    <s v="Ministerio de Agroindustria"/>
    <s v="INTA"/>
    <s v="Provincial"/>
    <s v="Chaco"/>
    <s v="eeachaco"/>
    <s v="Nodo EEA Chaco"/>
    <s v="INTA"/>
    <d v="2016-10-18T00:00:00"/>
    <s v="Silvia Yanina Goytia"/>
    <s v="goytia.yanina@inta.gob.ar"/>
    <s v="29/08/17 se le vuelve a escribir porque ayer y hoy no anduvo el servicio -- 7/07/17 se le escribe a Yanina para ver si puede modificar el titulo y metadatos del WMS --- encuesta completada: Estado del Servicio se encuentra en proceso de carga de datos"/>
    <s v="NO"/>
    <s v="NO"/>
    <s v="NO"/>
    <s v="NO"/>
    <s v="GEOINTA"/>
    <s v="Organismos Provinciales"/>
    <s v="http://wms.geointa.inta.gob.ar/geochaco/wms?"/>
    <s v="http://wms.geointa.inta.gob.ar/geochaco/wfs?"/>
    <s v="NO"/>
    <s v="INTA"/>
    <s v="NO"/>
    <s v="NO"/>
    <s v="Geoserver"/>
    <x v="2"/>
    <s v="WMS"/>
    <s v="NO"/>
    <s v="Chaco"/>
    <s v="(vacío)"/>
    <s v="WMS"/>
    <s v="INTA"/>
    <s v="NO"/>
    <s v="NO"/>
    <s v="revisar!!"/>
  </r>
  <r>
    <s v="Dirección General de Estadísticas y Censos"/>
    <s v="Dirección General de Estadísticas y Censos"/>
    <s v="Provincial"/>
    <s v="Chubut"/>
    <s v="dgeyc_chubut"/>
    <s v="IDE DGEyC"/>
    <s v="NO"/>
    <d v="2016-12-20T00:00:00"/>
    <s v="Cristian Hermosilla"/>
    <s v="cristianhermo@yahoo.com.ar"/>
    <s v="NO"/>
    <s v="NO"/>
    <s v="NO"/>
    <s v="NO"/>
    <s v="IDE de jurisdicción provincial"/>
    <s v="http://ide.estadistica.chubut.gov.ar/mapas/"/>
    <s v="Organismos Provinciales"/>
    <s v="http://ide.estadistica.chubut.gov.ar/geoserver/wms?"/>
    <s v="http://ide.estadistica.chubut.gov.ar/geoserver/wfs?"/>
    <s v="NO"/>
    <s v="NO"/>
    <s v="NO"/>
    <s v="NO"/>
    <s v="Geoserver"/>
    <x v="2"/>
    <s v="WMS"/>
    <s v="NO"/>
    <s v="Chubut"/>
    <s v="Servicio WMS para el proyecto IDEChubut"/>
    <m/>
    <s v="IDE_Chubut"/>
    <s v="Servicio WMS para el proyecto IDEChubut"/>
    <s v="NO"/>
    <s v="NO"/>
  </r>
  <r>
    <s v="Dirección General de Catastro e Información Territorial"/>
    <s v="Dirección General de Catastro e Información Territorial"/>
    <s v="Provincial"/>
    <s v="Chubut"/>
    <s v="sit_chubut"/>
    <s v="Sistema de Información Territorial"/>
    <s v="www.chubut.gov.ar/catastro"/>
    <d v="2016-12-20T00:00:00"/>
    <s v="Claudia Nowotny"/>
    <s v="claudia_nowotny@hotmail.com"/>
    <s v="20/12 se manda mail para que complete el formulario"/>
    <s v="NO"/>
    <s v="NO"/>
    <s v="NO"/>
    <s v="Visualizadores de mapas de jurisdicción provincial"/>
    <s v="http://www.catastro.chubut.gov.ar/"/>
    <s v="Organismos Provinciales"/>
    <s v="http://www.catastro.chubut.gov.ar/geoserver/Chubut/wms?"/>
    <s v="http://www.catastro.chubut.gov.ar/geoserver/wfs?"/>
    <s v="NO"/>
    <s v="NO"/>
    <s v="NO"/>
    <s v="NO"/>
    <s v="Geoserver"/>
    <x v="2"/>
    <s v="WMS"/>
    <s v="NO"/>
    <s v="Chubut"/>
    <s v="Chubutr Web Map Service"/>
    <s v="WMS"/>
    <s v="Catastro_Chubut"/>
    <s v="Chubutr Web Map Service"/>
    <s v="R AL FINAL DE MAS"/>
    <s v="NO"/>
  </r>
  <r>
    <s v="Universidad de Buenos Aires"/>
    <s v="Facultad de Filosofía y Letras (Instituto de Geografía)"/>
    <s v="Universidad"/>
    <s v="Ciudad de Buenos Aires "/>
    <s v="pirna"/>
    <s v="Programa de Investigaciones en Recursos Naturales y Ambiente (PIRNA)"/>
    <s v="http://pirna.com.ar/"/>
    <d v="2016-10-19T00:00:00"/>
    <s v="Aldo Agunin"/>
    <s v="pirna@pirna.com.ar"/>
    <s v="NO"/>
    <s v="NO"/>
    <s v="NO"/>
    <s v="NO"/>
    <s v="Universidades"/>
    <s v="http://pirna.com.ar:8080/visor/composer/"/>
    <s v="Universidades"/>
    <s v="http://pirna.com.ar:8080/geoserver/wms?"/>
    <s v="http://pirna.com.ar:8080/geoserver/wfs?"/>
    <s v="NO"/>
    <s v="NO"/>
    <s v="NO"/>
    <s v="NO"/>
    <s v="Geoserver"/>
    <x v="2"/>
    <s v="WMS"/>
    <s v="error 02/06 "/>
    <s v="Universidades"/>
    <s v="NO"/>
    <s v="WMS"/>
    <s v="PIRNA"/>
    <s v="PIRNA-GeoServer Web Map Service"/>
    <s v="NO"/>
    <s v="NO"/>
  </r>
  <r>
    <s v="Ministerio de Agroindustria"/>
    <s v="INTA"/>
    <s v="Provincial"/>
    <s v="Córdoba"/>
    <s v="eea_manf"/>
    <s v="Nodo EEA Manfredi"/>
    <s v="NO"/>
    <d v="2016-10-28T00:00:00"/>
    <s v="NO"/>
    <s v="NO"/>
    <s v="01/03/17 no anda nada de inta!"/>
    <s v="NO"/>
    <s v="NO"/>
    <s v="NO"/>
    <s v="NO"/>
    <s v="INTA"/>
    <s v="Organismos Provinciales"/>
    <s v="http://wms.geointa.inta.gob.ar/geocordoba/wms?"/>
    <s v="http://wms.geointa.inta.gob.ar/geocordoba/wfs?"/>
    <s v="NO"/>
    <s v="NO"/>
    <s v="NO"/>
    <s v="del general de INTA"/>
    <s v="Geoserver"/>
    <x v="2"/>
    <s v="WMS"/>
    <s v="NO"/>
    <s v="Córdoba"/>
    <s v="GeoINTA - Nodo Manfredi"/>
    <s v="WMS"/>
    <s v="INTA"/>
    <s v="GeoServer Web Map Service"/>
    <s v="NO"/>
    <s v="NO"/>
  </r>
  <r>
    <s v="Gobierno de la Provincia de Corrientes"/>
    <s v="Ministerio de Producción, Trabajo y Turismo - Area de cartografía y GIS"/>
    <s v="Provincial"/>
    <s v="Corrientes"/>
    <s v="corr-tur"/>
    <s v="Ministerio de Producción, Trabajo y Turismo "/>
    <s v="NO"/>
    <d v="2017-01-10T00:00:00"/>
    <s v="NO"/>
    <s v="NO"/>
    <s v="05/05 se le escribe nuevamente a Mourglia para ver si tiene un contacto --- 06/03 se le escribe a José Mourglia para ver si él es el contacto // contacto? No anda el wms pero tienen info 2016"/>
    <s v="NO"/>
    <s v="NO"/>
    <s v="NO"/>
    <s v="Visualizadores de mapas de jurisdicción provincial"/>
    <s v="www.geomat-maps.com.ar/mptt/map.phtml"/>
    <s v="NO"/>
    <s v="http://190.183.223.77:8080/geoserver/ministerio_de_produccion/wms?service=WMS&amp;version=1.1.0&amp;request=getcapabilities"/>
    <s v="NO"/>
    <s v="NO"/>
    <s v="NO"/>
    <s v="NO"/>
    <s v="NO"/>
    <s v="Geoserver"/>
    <x v="2"/>
    <s v="WMS"/>
    <s v="no anda"/>
    <m/>
    <s v="NO"/>
    <s v="NO"/>
    <s v="NO"/>
    <s v="NO"/>
    <s v="NO"/>
    <s v="NO"/>
  </r>
  <r>
    <s v="Gobierno de la provincia"/>
    <s v="Gobierno de la provincia"/>
    <s v="Provincial"/>
    <s v="Corrientes"/>
    <s v="idecorr"/>
    <s v="IDE-CORR"/>
    <s v="NO"/>
    <d v="2016-09-19T00:00:00"/>
    <s v="José Mourglia"/>
    <s v="jmourglia@corrientes.gov.ar"/>
    <s v="NO"/>
    <s v="NO"/>
    <s v="NO"/>
    <s v="NO"/>
    <s v="IDE de jurisdicción provincial"/>
    <s v="http://ide.corrientes.gov.ar/getsdiportalv3/"/>
    <s v="Organismos Provinciales"/>
    <s v="http://geoportal.corrientes.gov.ar/geoserver/wms?"/>
    <s v="http://geoportal.corrientes.gov.ar/geoserver/wfs?"/>
    <s v="NO"/>
    <s v="NO"/>
    <s v="http://geoportal.corrientes.gov.ar/geoserver/csw"/>
    <s v="NO"/>
    <s v="Geoserver"/>
    <x v="2"/>
    <s v="WMS"/>
    <s v="error 02/06 "/>
    <s v="Corrientes"/>
    <s v="????"/>
    <s v="GEONETWORK"/>
    <s v="Corrientes"/>
    <s v="Servidor de Mapas - Pcia. de Corrientes"/>
    <s v="NO"/>
    <s v="COSECHA POR WMS"/>
  </r>
  <r>
    <s v="Ministerio de Agroindustria"/>
    <s v="INTA"/>
    <s v="Provincial"/>
    <s v="Corrientes"/>
    <s v="eeacorr"/>
    <s v="Nodo EEA Corrientes - GeoCorrientes"/>
    <s v="NO"/>
    <d v="2016-10-18T00:00:00"/>
    <s v="Raul Barrios"/>
    <s v="barrios.raul@inta.gob.ar"/>
    <s v="encuesta completada. No tienen catalogo, cuando tenga la IDE usarán ese"/>
    <s v="NO"/>
    <s v="NO"/>
    <s v="NO"/>
    <s v="NO"/>
    <s v="GEOINTA"/>
    <s v="Organismos Provinciales"/>
    <s v="http://wms.sig-ctes.inta.gob.ar/geocorrientes/wms?"/>
    <s v="http://wms.sig-ctes.inta.gob.ar/geocorrientes/wfs?"/>
    <s v="NO"/>
    <s v="NO"/>
    <s v="NO"/>
    <s v="del general de INTA"/>
    <s v="Geoserver"/>
    <x v="2"/>
    <s v="WMS"/>
    <s v="NO"/>
    <s v="Corrientes"/>
    <s v="WMS EEA Corrientes"/>
    <s v="WMS"/>
    <s v="INTA"/>
    <s v="WMS EEA Corrientes"/>
    <s v="NO"/>
    <s v="NO"/>
  </r>
  <r>
    <s v="Ministerio de Agroindustria"/>
    <s v="INTA"/>
    <s v="Provincial"/>
    <s v="Entre Ríos"/>
    <s v="eeapar"/>
    <s v="Nodo EEA Paraná"/>
    <s v="http://geointa.inta.gov.ar/web/index.php/cartas-de-suelos-de-entre-rios/"/>
    <d v="2016-10-18T00:00:00"/>
    <s v="Santiago Banchero"/>
    <s v="banchero.santiago@inta.gob.ar"/>
    <s v="encuesta completada por bedendo.dante@inta.gob.ar"/>
    <s v="NO"/>
    <s v="NO"/>
    <s v="NO"/>
    <s v="NO"/>
    <s v="GEOINTA"/>
    <s v="Organismos Provinciales"/>
    <s v="http://geointa.inta.gob.ar/geoparana/wms?"/>
    <s v="NO"/>
    <s v="NO"/>
    <s v="NO"/>
    <s v="NO"/>
    <s v="del general de INTA"/>
    <s v="Geoserver"/>
    <x v="2"/>
    <s v="WMS"/>
    <s v="NO"/>
    <s v="Entre Ríos"/>
    <s v="WMS GeoParana"/>
    <s v="WMS"/>
    <s v="INTA"/>
    <s v="WMS GeoParana"/>
    <s v="NO"/>
    <s v="COSECHA POR WMS"/>
  </r>
  <r>
    <s v="Ministerio de Agroindustria"/>
    <s v="INTA"/>
    <s v="Provincial"/>
    <s v="La Pampa"/>
    <s v="eea_anguil"/>
    <s v="Nodo EEA Anguil"/>
    <s v="www.inta.gob.ar/anguil"/>
    <d v="2016-10-17T00:00:00"/>
    <s v="Yanina Bellini Saibene"/>
    <s v="bellini.yanina@inta.gob.ar"/>
    <s v="encuesta completada. No tienen catalogo, cuando tenga la IDE usarán ese"/>
    <s v="NO"/>
    <s v="NO"/>
    <s v="NO"/>
    <s v="NO"/>
    <s v="GEOINTA"/>
    <s v="Organismos Provinciales"/>
    <s v="http://geointa.inta.gov.ar/geoserverLP/wms?"/>
    <s v="http://geointa.inta.gov.ar/geoserverLP/wfs?"/>
    <s v="NO"/>
    <s v="NO"/>
    <s v="NO"/>
    <s v="del general de INTA"/>
    <s v="Geoserver"/>
    <x v="2"/>
    <s v="WMS"/>
    <s v="NO"/>
    <s v="La Pampa"/>
    <s v="GeoINTA Nodo Anguil WMS"/>
    <s v="WMS"/>
    <s v="INTA"/>
    <s v="GeoINTA Nodo Anguil WMS"/>
    <s v="NO"/>
    <s v="NO"/>
  </r>
  <r>
    <s v="NO"/>
    <s v="NO"/>
    <s v="Local"/>
    <s v="Neuquén"/>
    <s v="juninandes"/>
    <s v="SIG de Junin de los Andes"/>
    <s v="NO"/>
    <d v="2017-03-07T00:00:00"/>
    <s v="Erik"/>
    <s v="ekleinjan@neuquen.gov.ar; vgiulianoar@yahoo.com.ar; fgarciarambeaud@neuquen.gov.ar; "/>
    <s v="Erik nos informa que lo están trabajando para que se vea online // 07/03 se manda mail a Erik // NO FUNCIONAN LOS LINKS VISUALIZADOR Y GEOSERVER"/>
    <s v="NO"/>
    <s v="NO"/>
    <s v="NO"/>
    <s v="Visualizadores de mapas de jurisdicción Municipal"/>
    <s v="http://192.168.10.131:8080/junin/composer"/>
    <s v="Organismos Locales"/>
    <s v="http://192.168.10.131:8080/geoserver/ows?service=wms&amp;request=GetCapabilities"/>
    <s v="http://192.168.10.131:8080/geoserver/wfs?"/>
    <s v="Organismos Locales"/>
    <s v="http://catalogo.neuquen.gov.ar:8080/geonetwork/srv/spa/main.home"/>
    <s v="NO"/>
    <s v="requiere inicio de sesión"/>
    <s v="Geoserver"/>
    <x v="2"/>
    <s v="NO"/>
    <s v="no anda el WMS"/>
    <s v="NO"/>
    <s v="NO"/>
    <s v="NO"/>
    <s v="NO"/>
    <s v="NO"/>
    <s v="NO"/>
    <s v="NO"/>
  </r>
  <r>
    <s v="NO"/>
    <s v="NO"/>
    <s v="Local"/>
    <s v="Neuquén"/>
    <s v="smandes"/>
    <s v="SIG de San Martín de los Andes"/>
    <s v="NO"/>
    <d v="2016-09-05T00:00:00"/>
    <s v="Erik?"/>
    <s v="?ekleinjan@neuquen.gov.ar; vgiulianoar@yahoo.com.ar; fgarciarambeaud@neuquen.gov.ar; "/>
    <s v="07/07/17 se le escribe a Erik para ver si puede modificar el titulo y metadatos del WMS --- 22/02 como faltan datos se le manda mail a Erik para ver si completa el formulario"/>
    <s v="NO"/>
    <s v="NO"/>
    <s v="NO"/>
    <s v="Visualizadores de mapas de jurisdicción Municipal"/>
    <s v="http://smandes.neuquen.gov.ar:8080/msma/composer/"/>
    <s v="Organismos Locales"/>
    <s v="http://smandes.neuquen.gov.ar:8080/geoserver/wms?"/>
    <s v="http://smandes.neuquen.gov.ar:8080/geoserver/wfs?"/>
    <s v="Organismos Locales"/>
    <s v="http://catalogo.neuquen.gov.ar:8080/geonetwork/srv/spa/main.home"/>
    <s v="NO"/>
    <s v="requiere inicio de sesión"/>
    <s v="Geoserver"/>
    <x v="2"/>
    <s v="WMS"/>
    <s v="NO"/>
    <s v="Neuquen"/>
    <s v="GeoServer Web Map Service"/>
    <s v="WMS"/>
    <s v="Neuquén"/>
    <s v="Geoserver Web map Service"/>
    <s v="NO"/>
    <s v="NO"/>
  </r>
  <r>
    <s v="Ministerio de Seguridad, Trabajo y Ambiente"/>
    <s v="Policía del Neuquén "/>
    <s v="Provincial"/>
    <s v="Neuquén"/>
    <s v="neu_poli"/>
    <s v="Policía del Neuquén "/>
    <s v="http://www.policiadelneuquen.gov.ar/"/>
    <d v="2016-08-31T00:00:00"/>
    <s v="Erik?"/>
    <s v="?ekleinjan@neuquen.gov.ar; vgiulianoar@yahoo.com.ar; fgarciarambeaud@neuquen.gov.ar; "/>
    <s v="07/07/17 se le escribe a Erik para ver si puede modificar el titulo y metadatos del WMS --- "/>
    <s v="NO"/>
    <s v="NO"/>
    <s v="NO"/>
    <s v="Visualizadores de mapas de jurisdicción provincial"/>
    <s v="http://200.85.183.85:8084/policia/composer/"/>
    <s v="Organismos Provinciales"/>
    <s v="http://200.85.183.85:8084/geoserver/wms?"/>
    <s v="http://200.85.183.85:8084/geoserver/wfs?"/>
    <s v="Organismos Provinciales"/>
    <s v="http://catalogo.neuquen.gov.ar:8080/geonetwork/srv/spa/main.home"/>
    <s v="http://catalogo.neuquen.gov.ar:8080/geonetwork/srv/spa/csw?"/>
    <s v="requiere inicio de sesión"/>
    <s v="Geoserver"/>
    <x v="2"/>
    <s v="WMS"/>
    <s v="NO"/>
    <s v="Neuquen"/>
    <s v="GeoServer Web Map Service"/>
    <s v="WMS"/>
    <s v="Neuquén"/>
    <s v="Geoserver Web map Service"/>
    <s v="NO"/>
    <s v="NO"/>
  </r>
  <r>
    <s v=" Autoridad Interjurisdiccional de las Cuencas de los ríos Limay, Neuquén y Negro"/>
    <s v="Neuquen, Rio Negro y Buenos Aires"/>
    <s v="Provincial"/>
    <s v="Neuquén"/>
    <s v="neu_cuencas"/>
    <s v="Autoridad Interjurisdiccional de Cuencas de la Provincia de Neuquén"/>
    <s v="http://www.aic.gov.ar/"/>
    <d v="2016-09-01T00:00:00"/>
    <s v="Erik?"/>
    <s v="?ekleinjan@neuquen.gov.ar; vgiulianoar@yahoo.com.ar; fgarciarambeaud@neuquen.gov.ar; "/>
    <s v="NO"/>
    <s v="NO"/>
    <s v="NO"/>
    <s v="NO"/>
    <s v="Visualizadores de mapas de jurisdicción provincial"/>
    <s v="http://aicsig.neuquen.gov.ar:8080/aic/composer/"/>
    <s v="Organismos Provinciales"/>
    <s v="http://aicsig.neuquen.gov.ar:8080/geoserver/wms?"/>
    <s v="http://aicsig.neuquen.gov.ar:8080/geoserver/wfs?"/>
    <s v="Organismos Provinciales"/>
    <s v="http://catalogo.neuquen.gov.ar:8080/geonetwork/srv/spa/main.home"/>
    <s v="http://catalogo.neuquen.gov.ar:8080/geonetwork/srv/spa/csw?"/>
    <s v="requiere inicio de sesión"/>
    <s v="Geoserver"/>
    <x v="2"/>
    <s v="WMS"/>
    <s v="NO"/>
    <s v="Neuquen"/>
    <s v="Servicio de Mapas de la Autoridad Interjurisdiccional de Cuencas"/>
    <s v="WMS"/>
    <s v="Neuquén"/>
    <s v="Geoserver Web map Service"/>
    <s v="NO"/>
    <s v="NO"/>
  </r>
  <r>
    <s v="Gobierno de la Provincia del Neuquén"/>
    <s v="Consejo de Planificación y Acción para el Desarrollo (COPADE)"/>
    <s v="Provincial"/>
    <s v="Neuquén"/>
    <s v="neu_copade"/>
    <s v="Consejo de Planificación y Acción para el Desarrollo (COPADE)"/>
    <s v="http://www.copade.gob.ar/Inicio.aspx"/>
    <d v="2017-01-12T00:00:00"/>
    <s v="Luis Reynoso"/>
    <s v="reynoso2010@gmail.com"/>
    <s v="07/07/17 se le escribe a fabian y a luis para ver si pueden completar los metadatos del wms ---- el contacto del geonetwork que figura es Jorge G. Brasili jbrasili@neuquen.gov.ar, el GN está vacío pero habilitado"/>
    <s v="NO"/>
    <s v="NO"/>
    <s v="NO"/>
    <s v="Visualizadores de mapas de jurisdicción provincial"/>
    <s v="http://copadesvr02.copade.neuquen.gov.ar/gis/inicio.html"/>
    <s v="Organismos Provinciales"/>
    <s v="http://copadesvr02.copade.neuquen.gov.ar/geoserver/wms?"/>
    <s v="http://copadesvr02.copade.neuquen.gov.ar/geoserver/wfs?"/>
    <s v="Organismos Provinciales"/>
    <s v="http://copadesvr02.copade.neuquen.gov.ar/geonetwork/srv/eng/main.home"/>
    <s v="NO"/>
    <s v="vacio"/>
    <s v="Geoserver"/>
    <x v="2"/>
    <s v="WMS"/>
    <s v="NO"/>
    <s v="Neuquen"/>
    <s v="GeoServer Web Map Service"/>
    <s v="WMS"/>
    <s v="COPADE_Neuquen"/>
    <s v="GeoServer Web Map Service"/>
    <s v="NO"/>
    <s v="NO"/>
  </r>
  <r>
    <s v="Gobierno de la Provincia del Neuquén"/>
    <s v="IDENEU?"/>
    <s v="Provincial"/>
    <s v="Neuquén"/>
    <s v="neu_educ"/>
    <s v="SIG de Educación de la Provincia de Neuquén"/>
    <s v="NO"/>
    <d v="2017-01-12T00:00:00"/>
    <s v="Erik Kleinjan"/>
    <s v="ekleinjan@neuquen.gov.ar; vgiulianoar@yahoo.com.ar; fgarciarambeaud@neuquen.gov.ar; "/>
    <s v="NO"/>
    <s v="NO"/>
    <s v="NO"/>
    <s v="NO"/>
    <s v="Visualizadores de mapas de jurisdicción provincial"/>
    <s v="http://geoeducacion.neuquen.gov.ar/"/>
    <s v="Organismos Provinciales"/>
    <s v="http://geoeducacion.neuquen.gov.ar/geoserver/wms?"/>
    <s v="http://geoeducacion.neuquen.gov.ar/geoserver/wfs?"/>
    <s v="Organismos Provinciales"/>
    <s v="http://catalogo.neuquen.gov.ar:8080/geonetwork/srv/spa/main.home"/>
    <s v="http://catalogo.neuquen.gov.ar:8080/geonetwork/srv/spa/csw?"/>
    <s v="requiere inicio de sesión"/>
    <s v="Geoserver"/>
    <x v="2"/>
    <s v="WMS"/>
    <s v="NO"/>
    <s v="Neuquen"/>
    <s v="Servicio de Mapas del Consejo Provincial de Educación del Neuquén"/>
    <s v="WMS"/>
    <s v="Neuquén"/>
    <s v="My GeoServer WMS"/>
    <s v="NO"/>
    <s v="NO"/>
  </r>
  <r>
    <s v="Ministerio de Economía e Infraestructura"/>
    <s v="Subsecretaría de Ingresos Públicos"/>
    <s v="Provincial"/>
    <s v="Neuquén"/>
    <s v="neu_estad"/>
    <s v="Dirección Provincial de Estadística y Censos / Dir. Informática y cartografía digital"/>
    <s v="http://www.estadisticaneuquen.gob.ar/"/>
    <d v="2017-01-16T00:00:00"/>
    <s v="Silvina Kopprio"/>
    <s v="skopprio@neuquen.gov.ar"/>
    <s v="2/12 responden que lo hicieron +}// 23/11 se manda mail para que corrijan geoserver"/>
    <s v="NO"/>
    <s v="NO"/>
    <s v="NO"/>
    <s v="Visualizadores de mapas de jurisdicción provincial"/>
    <s v="http://gisestadisticanqn.neuquen.gov.ar/"/>
    <s v="Organismos Provinciales"/>
    <s v="http://gisestadisticanqn.neuquen.gov.ar/geoserver/wms?"/>
    <s v="http://gisestadisticanqn.neuquen.gov.ar/geoserver/wfs?"/>
    <s v="Organismos Provinciales"/>
    <s v="http://catalogo.neuquen.gov.ar:8080/geonetwork/srv/spa/main.home"/>
    <s v="http://catalogo.neuquen.gov.ar:8080/geonetwork/srv/spa/csw?"/>
    <s v="requiere inicio de sesión"/>
    <s v="Geoserver"/>
    <x v="2"/>
    <s v="WMS"/>
    <s v="NO"/>
    <s v="Neuquen"/>
    <s v="Servicio WMS de la Dirección Provincial de Estadística y Censos del Neuquén"/>
    <s v="GEONETWORK"/>
    <s v="Neuquén"/>
    <s v="Servicio WMS de la Dirección Provincial de Estadística y Censos del Neuquén"/>
    <s v="NO"/>
    <s v="NO"/>
  </r>
  <r>
    <s v="Ministerio de Energía, Servicios Públicos y Recursos Naturales"/>
    <s v="Subsecretaria de Minería e Hidrocarburos"/>
    <s v="Provincial"/>
    <s v="Neuquén"/>
    <s v="neu_hcarbu"/>
    <s v="Subsecretaria de Minería e Hidrocarburos (wms hidrocarburos)"/>
    <s v="http://hidrocarburos.energianeuquen.gov.ar/"/>
    <d v="2017-01-12T00:00:00"/>
    <s v="Marcel Carre"/>
    <s v="mcarre@neuquen.gov.ar"/>
    <s v="15/05 responde que estuvo caido el server por un virus y que las nuevas url son las que corresponden, se acualiza -- 15/05 se quita de la web hasta que esté online, se le escribe a Marcel Carre porque ningún servicio tiene capas disponibles --los links andan pero se ve en la pagina (http://hidrocarburos.energianeuquen.gov.ar/detalle.php?page=hidrocarburos&amp;pageGIS=si&amp;idsc=53&amp;idc=) que ha sido modificada la url, se consulta"/>
    <s v="NO"/>
    <s v="NO"/>
    <s v="NO"/>
    <s v="NO"/>
    <s v="NO"/>
    <s v="Organismos Provinciales"/>
    <s v="http://hidrocarburos.energianeuquen.gob.ar:38080/geoserver/hidrocarburos/wms?"/>
    <s v="http://hidrocarburos.energianeuquen.gov.ar:38080/geoserver/hidrocarburos/wms?"/>
    <s v="NO"/>
    <s v="NO"/>
    <s v="NO"/>
    <s v="NO"/>
    <s v="Geoserver"/>
    <x v="2"/>
    <s v="WMS"/>
    <s v="NO"/>
    <s v="Neuquen"/>
    <s v="Hidrocarburos - Subsecretaría de Energía, Minería e Hidrocarburos de la Provincia del Neuquén"/>
    <s v="WMS"/>
    <s v="Hidrocarburos_Neuquen"/>
    <s v="Minería - Subsecretaría de Energía, Minería e Hidrocarburos de la Provincia del Neuquén"/>
    <s v="NO"/>
    <s v="NO"/>
  </r>
  <r>
    <s v="Ministerio de Energía, Servicios Públicos y Recursos Naturales"/>
    <s v="Subsecretaria de Minería e Hidrocarburos"/>
    <s v="Provincial"/>
    <s v="Neuquén"/>
    <s v="neu_mineria"/>
    <s v="Subsecretaria de Minería e Hidrocarburos (wms minería)"/>
    <s v="http://hidrocarburos.energianeuquen.gov.ar/"/>
    <d v="2017-01-12T00:00:00"/>
    <s v="Marcel Carre"/>
    <s v="mcarre@neuquen.gov.ar"/>
    <s v="15/05 responde que estuvo caido el server por un virus y que las nuevas url son las que corresponden, se acualiza -- 15/05 se quita de la web hasta que esté online, se le escribe a Marcel Carre porque ningún servicio tiene capas disponibles -- los links andan pero se ve en la pagina (http://hidrocarburos.energianeuquen.gov.ar/detalle.php?page=hidrocarburos&amp;pageGIS=si&amp;idsc=53&amp;idc=) que ha sido modificada la url, se consulta"/>
    <s v="NO"/>
    <s v="NO"/>
    <s v="NO"/>
    <s v="NO"/>
    <s v="NO"/>
    <s v="Organismos Provinciales"/>
    <s v="http://hidrocarburos.energianeuquen.gob.ar:38080/geoserver/mineria/wms?"/>
    <s v="http://hidrocarburos.energianeuquen.gov.ar:38080/geoserver/mineria/wfs?"/>
    <s v="NO"/>
    <s v="NO"/>
    <s v="NO"/>
    <s v="NO"/>
    <s v="Geoserver"/>
    <x v="2"/>
    <s v="WMS"/>
    <s v="NO"/>
    <s v="Neuquen"/>
    <s v="Minería - Subsecretaría de Energía, Minería e Hidrocarburos de la Provincia del Neuquén"/>
    <s v="WMS"/>
    <s v="Mineria_Neuquen"/>
    <s v="Hidrocarburos - Subsecretaría de Energía, Minería e Hidrocarburos de la Provincia del Neuquén"/>
    <s v="NO"/>
    <s v="NO"/>
  </r>
  <r>
    <s v="Gobierno de la Provincia del Neuquén"/>
    <s v="Secretaría de Gestión Pública"/>
    <s v="Provincial"/>
    <s v="Neuquén"/>
    <s v="neu_optic"/>
    <s v="Oficina Provincial de TIC’s (OPTIC)"/>
    <s v="http://sgp.neuquen.gob.ar/?page_id=767"/>
    <d v="2016-08-31T00:00:00"/>
    <s v="Erik?"/>
    <s v="?ekleinjan@neuquen.gov.ar; vgiulianoar@yahoo.com.ar; fgarciarambeaud@neuquen.gov.ar; "/>
    <s v="07/07/17 se le escribe a Erik para ver si puede modificar el titulo y metadatos del WMS --- "/>
    <s v="NO"/>
    <s v="NO"/>
    <s v="NO"/>
    <s v="Visualizadores de mapas de jurisdicción provincial"/>
    <s v="http://opticgis.neuquen.gov.ar:8080/optic/composer/"/>
    <s v="Organismos Provinciales"/>
    <s v="http://opticgis.neuquen.gov.ar:8080/geoserver/wms?"/>
    <s v="http://opticgis.neuquen.gov.ar:8080/geoserver/wfs?"/>
    <s v="Organismos Provinciales"/>
    <s v="http://catalogo.neuquen.gov.ar:8080/geonetwork/srv/spa/main.home"/>
    <s v="http://catalogo.neuquen.gov.ar:8080/geonetwork/srv/spa/csw?"/>
    <s v="requiere inicio de sesión"/>
    <s v="Geoserver"/>
    <x v="2"/>
    <s v="WMS"/>
    <s v="NO"/>
    <s v="Neuquen"/>
    <s v="GeoServer Web Map Service"/>
    <s v="WMS"/>
    <s v="Neuquén"/>
    <s v="Geoserver Web map Service"/>
    <s v="NO"/>
    <s v="NO"/>
  </r>
  <r>
    <s v="Gobierno de la Provincia del Neuquén"/>
    <s v="SUBSECRETARÍA DE RECURSOS HÍDRICOS"/>
    <s v="Provincial"/>
    <s v="Neuquén"/>
    <s v="neu_rechid"/>
    <s v="Recursos Hídricos de la Provincia de Neuquén"/>
    <s v="NO"/>
    <d v="2016-08-31T00:00:00"/>
    <s v="Erik?"/>
    <s v="?ekleinjan@neuquen.gov.ar; vgiulianoar@yahoo.com.ar; fgarciarambeaud@neuquen.gov.ar; "/>
    <s v="NO"/>
    <s v="NO"/>
    <s v="NO"/>
    <s v="NO"/>
    <s v="Visualizadores de mapas de jurisdicción provincial"/>
    <s v="http://rechidr.neuquen.gov.ar:8080/dprh/composer/"/>
    <s v="Organismos Provinciales"/>
    <s v="http://rechidr.neuquen.gov.ar:8080/geoserver/wms?"/>
    <s v="http://rechidr.neuquen.gov.ar:8080/geoserver/wfs?"/>
    <s v="Organismos Provinciales"/>
    <s v="http://catalogo.neuquen.gov.ar:8080/geonetwork/srv/spa/main.home"/>
    <s v="http://catalogo.neuquen.gov.ar:8080/geonetwork/srv/spa/csw?"/>
    <s v="requiere inicio de sesión"/>
    <s v="Geoserver"/>
    <x v="2"/>
    <s v="WMS"/>
    <s v="NO"/>
    <s v="Neuquen"/>
    <s v="Servicio de Mapas de la Dirección Provincial de Recursos Hídricos del Neuquén"/>
    <s v="WMS"/>
    <s v="Neuquén"/>
    <s v="Geoserver Web map Service"/>
    <s v="NO"/>
    <s v="NO"/>
  </r>
  <r>
    <s v="Ministerio de Energía, Servicios Públicos y Recursos Naturales"/>
    <s v="Dirección Provincial de Vialidad del Neuquén"/>
    <s v="Provincial"/>
    <s v="Neuquén"/>
    <s v="neu_vial"/>
    <s v="Dirección Provincial de Vialidad del Neuquén"/>
    <s v="http://www.dpvneuquen.gov.ar/"/>
    <d v="2016-08-31T00:00:00"/>
    <s v="Erik?"/>
    <s v="?ekleinjan@neuquen.gov.ar; vgiulianoar@yahoo.com.ar; fgarciarambeaud@neuquen.gov.ar; "/>
    <s v="NO"/>
    <s v="NO"/>
    <s v="NO"/>
    <s v="NO"/>
    <s v="Visualizadores de mapas de jurisdicción provincial"/>
    <s v="http://redvial.neuquen.gov.ar:8080/dpv/composer/"/>
    <s v="Organismos Provinciales"/>
    <s v="http://redvial.neuquen.gov.ar:8080/geoserver/wms?"/>
    <s v="http://redvial.neuquen.gov.ar:8080/geoserver/wfs?"/>
    <s v="Organismos Provinciales"/>
    <s v="http://catalogo.neuquen.gov.ar:8080/geonetwork/srv/spa/main.home"/>
    <s v="http://catalogo.neuquen.gov.ar:8080/geonetwork/srv/spa/csw?"/>
    <s v="requiere inicio de sesión"/>
    <s v="Geoserver"/>
    <x v="2"/>
    <s v="WMS"/>
    <s v="NO"/>
    <s v="Neuquen"/>
    <s v="Servicio de Mapas de la Dirección Provincial de Vialidad del Neuquén"/>
    <s v="WMS"/>
    <s v="Neuquén"/>
    <s v="Geoserver Web map Service"/>
    <s v="NO"/>
    <s v="NO"/>
  </r>
  <r>
    <s v="Ministerio de Ciudadanía"/>
    <s v="Subsecretaría De Defensa Civil Y Protección Ciudadana"/>
    <s v="Provincial"/>
    <s v="Neuquén"/>
    <s v="neu_civil"/>
    <s v="Defensa Civil de la Provincia de Neuquén"/>
    <s v="http://www.neuqueninforma.gob.ar/tag/defensa-civil/"/>
    <d v="2017-01-16T00:00:00"/>
    <s v="Erik?"/>
    <s v="?ekleinjan@neuquen.gov.ar; vgiulianoar@yahoo.com.ar; fgarciarambeaud@neuquen.gov.ar; "/>
    <s v="NO"/>
    <s v="NO"/>
    <s v="NO"/>
    <s v="NO"/>
    <s v="Visualizadores de mapas de jurisdicción provincial"/>
    <s v="http://sigdefensacivil.neuquen.gov.ar:8080/dpdc/composer"/>
    <s v="Organismos Provinciales"/>
    <s v="http://sigdefensacivil.neuquen.gov.ar:8080/geoserver/wms?"/>
    <s v="http://sigdefensacivil.neuquen.gov.ar:8080/geoserver/wfs?"/>
    <s v="Organismos Provinciales"/>
    <s v="http://catalogo.neuquen.gov.ar:8080/geonetwork/srv/spa/main.home"/>
    <s v="http://catalogo.neuquen.gov.ar:8080/geonetwork/srv/spa/csw?"/>
    <s v="requiere inicio de sesión"/>
    <s v="Geoserver"/>
    <x v="2"/>
    <s v="WMS"/>
    <s v="NO"/>
    <s v="Neuquen"/>
    <s v="Servicio de Mapas de la Dirección Provincial de Defensa Civil del Neuquén"/>
    <s v="WMS"/>
    <s v="Neuquén"/>
    <s v="Geoserver Web map Service"/>
    <s v="NO"/>
    <s v="NO"/>
  </r>
  <r>
    <s v="Ministerio de Seguridad, Trabajo y Ambiente"/>
    <s v="Ministerio de Seguridad, Trabajo y Ambiente"/>
    <s v="Provincial"/>
    <s v="Neuquén"/>
    <s v="neu_prod"/>
    <s v="Ministerio de Producción y Ambiente"/>
    <s v="http://w2.neuquen.gov.ar/seguridad-trabajo-y-ambiente"/>
    <d v="2016-09-02T00:00:00"/>
    <s v="Erik?"/>
    <s v="?ekleinjan@neuquen.gov.ar; vgiulianoar@yahoo.com.ar; fgarciarambeaud@neuquen.gov.ar; "/>
    <s v="NO"/>
    <s v="NO"/>
    <s v="NO"/>
    <s v="NO"/>
    <s v="Visualizadores de mapas de jurisdicción provincial"/>
    <s v="http://sigproduccion.neuquen.gov.ar:8080/prod/composer/"/>
    <s v="Organismos Provinciales"/>
    <s v="http://sigproduccion.neuquen.gov.ar:8080/geoserver/wms?"/>
    <s v="http://sigproduccion.neuquen.gov.ar:8080/geoserver/wfs?"/>
    <s v="Organismos Provinciales"/>
    <s v="http://catalogo.neuquen.gov.ar:8080/geonetwork/srv/spa/main.home"/>
    <s v="http://catalogo.neuquen.gov.ar:8080/geonetwork/srv/spa/csw?"/>
    <s v="requiere inicio de sesión"/>
    <s v="Geoserver"/>
    <x v="2"/>
    <s v="WMS"/>
    <s v="NO"/>
    <s v="Neuquen"/>
    <s v="Servicio de Mapas del Ministerio de Producción y Turismo del Neuquén"/>
    <s v="WMS"/>
    <s v="Neuquén"/>
    <s v="Geoserver Web map Service"/>
    <s v="NO"/>
    <s v="NO"/>
  </r>
  <r>
    <s v="Gobierno de la Provincia del Neuquén"/>
    <s v="NO"/>
    <s v="Provincial"/>
    <s v="Neuquén"/>
    <s v="neu_raster"/>
    <s v="SIG de Imágenes Raster y Vuelos"/>
    <s v="NO"/>
    <d v="2017-01-12T00:00:00"/>
    <s v="Erik Kleinjan"/>
    <s v="ekleinjan@neuquen.gov.ar; vgiulianoar@yahoo.com.ar; fgarciarambeaud@neuquen.gov.ar; "/>
    <s v="indica que reinició el servidor y ya anda // no andan los wms, preguntar contacto"/>
    <s v="NO"/>
    <s v="NO"/>
    <s v="NO"/>
    <s v="Visualizadores de mapas de jurisdicción provincial"/>
    <s v="http://sigraster.neuquen.gov.ar:8080/sat/composer/"/>
    <s v="Organismos Provinciales"/>
    <s v="http://sigraster.neuquen.gov.ar:8080/geoserver/wms?"/>
    <s v="http://sigraster.neuquen.gov.ar:8080/geoserver/wfs?"/>
    <s v="Organismos Provinciales"/>
    <s v="http://catalogo.neuquen.gov.ar:8080/geonetwork/srv/spa/main.home"/>
    <s v="http://catalogo.neuquen.gov.ar:8080/geonetwork/srv/spa/csw?"/>
    <s v="requiere inicio de sesión"/>
    <s v="Geoserver"/>
    <x v="2"/>
    <s v="WMS"/>
    <s v="NO"/>
    <s v="Neuquen"/>
    <s v="Servicio de Mapas de la Secretaría de Gestión Pública del Neuquén"/>
    <s v="WMS"/>
    <s v="Neuquén"/>
    <s v="Geoserver Web map Service"/>
    <s v="NO"/>
    <s v="NO"/>
  </r>
  <r>
    <s v="Ministerio de Agroindustria"/>
    <s v="INTA"/>
    <s v="Provincial"/>
    <s v="Salta"/>
    <s v="eeasalta"/>
    <s v="Nodo EEA Salta"/>
    <s v="http://inta.gob.ar/salta"/>
    <d v="2016-10-17T00:00:00"/>
    <s v="Hernán Elena"/>
    <s v="elena.hernan@inta.gob.ar"/>
    <s v="encuesta completada. No tienen catalogo, cuando tenga la IDE usarán ese"/>
    <s v="NO"/>
    <s v="NO"/>
    <s v="NO"/>
    <s v="NO"/>
    <s v="GEOINTA"/>
    <s v="Organismos Provinciales"/>
    <s v="http://geosalta.inta.gov.ar/geoserver/wms?"/>
    <s v="http://geosalta.inta.gov.ar/geoserver/wfs?"/>
    <s v="NO"/>
    <s v="NO"/>
    <s v="NO"/>
    <s v="NO"/>
    <s v="Geoserver"/>
    <x v="2"/>
    <s v="WMS"/>
    <s v="NO"/>
    <s v="Salta"/>
    <m/>
    <s v="WMS"/>
    <s v="INTA"/>
    <s v="Web Map Service - INTA SALTA"/>
    <s v="NO"/>
    <s v="NO"/>
  </r>
  <r>
    <s v="Ministerio de Hacienda y Finanzas"/>
    <s v="Dirección de geodesia y Catastro"/>
    <s v="Provincial"/>
    <s v="San Juan"/>
    <s v="sj_geodesia"/>
    <s v="Consultas Catastrales Web"/>
    <s v="http://sisanjuan.gob.ar/hacienda-y-finanzas"/>
    <d v="2017-01-18T00:00:00"/>
    <s v="Pablo Camus"/>
    <s v="NO"/>
    <s v="en conversación telefónica con José Maraz nos comenta que el servidor está en proceso de pasar de tercerizado a local, además él está en ide san juan que está en proceso de conformación, también Natalia Varas está en el proyecto de IDE. Cuando se sepa quien estará a cargo del de catastro nos informará probablemente el responsable de informatica Pablo Camus, se quita el visor que no está disponible de la página de idera -- 07/04/17 se refuerza con otro mail 09/09/17 se reenvia a Jose Maraz el mail - 03/03/2017 se manda de nuevo mail pero con el mail correcto // 24/07/2016 se vuelve a mandar mail pero porque además no anda geoserver// 31-08 se mandó mail pero llegó rebotado"/>
    <s v="NO"/>
    <s v="NO"/>
    <s v="NO"/>
    <s v="Visualizadores de mapas de jurisdicción provincial"/>
    <s v="www.catastro.sanjuan.gov.ar/"/>
    <s v="Organismos Provinciales"/>
    <s v="http://geoserver.sgis.com.ar/geoserver/dgc_sj/wms?"/>
    <s v="NO"/>
    <s v="NO"/>
    <s v="NO"/>
    <s v="NO"/>
    <s v="NO"/>
    <s v="Geoserver"/>
    <x v="2"/>
    <s v="WMS"/>
    <s v="no anda"/>
    <s v="NO"/>
    <s v="NO"/>
    <s v="WMS"/>
    <s v="Geodesia_San_Juan"/>
    <s v="GeoServer Web Map Service"/>
    <s v="NO"/>
    <s v="NO"/>
  </r>
  <r>
    <s v="Ministerio de Agroindustria"/>
    <s v="INTA"/>
    <s v="Provincial"/>
    <s v="Santa Fe"/>
    <s v="eea_rafaela"/>
    <s v="Nodo EEA Rafaela"/>
    <s v="http://inta.gob.ar/rafaela"/>
    <d v="2016-08-05T00:00:00"/>
    <s v="Hernán Elena"/>
    <s v="elena.hernan@inta.gob.ar"/>
    <s v="WFS existe pero tiene contraseña"/>
    <s v="NO"/>
    <s v="NO"/>
    <s v="NO"/>
    <s v="NO"/>
    <s v="INTA"/>
    <s v="Organismos Provinciales"/>
    <s v="http://geointa.inta.gov.ar/geoserversf/wms?"/>
    <s v="NO"/>
    <s v="NO"/>
    <s v="http://geointa.inta.gov.ar/geonetwork/"/>
    <s v="http://geointa.inta.gov.ar/geonetwork/srv/en/catalogue/csw?service=CSW&amp;version=2.0.2&amp;request=GetCapabilities"/>
    <s v="lo estan arreglando"/>
    <s v="Geoserver"/>
    <x v="2"/>
    <s v="WMS"/>
    <s v="NO"/>
    <s v="Santa Fe"/>
    <s v="WMS INTA Rafaela"/>
    <s v="WMS"/>
    <s v="INTA"/>
    <s v="WMS INTA Rafaela"/>
    <s v="NO"/>
    <s v="NO"/>
  </r>
  <r>
    <s v="Ministerio de Agroindustria"/>
    <s v="INTA"/>
    <s v="Provincial"/>
    <s v="Santiago del Estero"/>
    <s v="eea_stago"/>
    <s v="Nodo EEA Santiago del Estero"/>
    <s v="http://inta.gob.ar/santiago"/>
    <d v="2016-08-05T00:00:00"/>
    <s v="NO"/>
    <s v="NO"/>
    <s v="NO"/>
    <s v="NO"/>
    <s v="NO"/>
    <s v="NO"/>
    <s v="NO"/>
    <s v="INTA"/>
    <s v="Organismos Provinciales"/>
    <s v="http://geointa.inta.gob.ar/geosantiago/wms?"/>
    <s v="http://geointa.inta.gob.ar/geosantiago/wfs?"/>
    <s v="NO"/>
    <s v="http://geointa.inta.gov.ar/geonetwork/srv/en/main.home"/>
    <s v="http://geointa.inta.gov.ar/geonetwork/srv/en/catalogue/csw?service=CSW&amp;version=2.0.2&amp;request=GetCapabilities"/>
    <s v="lo estan arreglando"/>
    <s v="Geoserver"/>
    <x v="2"/>
    <s v="WMS"/>
    <s v="no anda"/>
    <m/>
    <s v="NO"/>
    <s v="WMS"/>
    <s v="INTA"/>
    <s v="EEA Santiago del Estero WMS"/>
    <s v="NO"/>
    <s v="NO"/>
  </r>
  <r>
    <s v="Municipalidad de San Miguel de Tucumán"/>
    <s v="SIG Cap"/>
    <s v="Local"/>
    <s v="Tucumán"/>
    <s v="tucuman"/>
    <s v="SIG Cap - Tucumán / Sistema de Información Geográfica de la Capital"/>
    <s v="http://smt.gob.ar/"/>
    <d v="2016-10-24T00:00:00"/>
    <s v="Walter Ibañez"/>
    <s v="walterib@gmail.com"/>
    <s v="25/08/17 se le manda mail al contacto que nos pasaron que se llama Walter -- 07/07/17 se le escribe nuevamente para pedirle el contacto de ledesma --- 25/10/2016 indica que Juan Ledesma es responsable y que manda el contacto pero no nos llegó nada ----algunas capas del wms no cargan o están vacias"/>
    <s v="NO"/>
    <s v="NO"/>
    <s v="NO"/>
    <s v="Visualizadores de mapas de jurisdicción Municipal"/>
    <s v="http://sigcap.no-ip.org/"/>
    <s v="Organismos Locales"/>
    <s v="http://sigcap.no-ip.org:8082/geoserver/wms?"/>
    <s v="NO"/>
    <s v="NO"/>
    <s v="NO"/>
    <s v="NO"/>
    <s v="NO"/>
    <s v="Geoserver"/>
    <x v="2"/>
    <s v="WMS"/>
    <s v="NO"/>
    <s v="Tucumán"/>
    <s v="GeoServer Web Map Service"/>
    <s v="WMS"/>
    <s v="SM_Tucuman"/>
    <s v="GeoServer Web Map Service"/>
    <s v="http://181.14.233.162:8082/geoserver/wms?SERVICE=WMS&amp;"/>
    <s v="NO"/>
  </r>
  <r>
    <s v="Secretaría de Estado de Gestión Pública y Planeamiento"/>
    <s v="Subsecretaria de Planeamiento y Tecnologías de Gestión"/>
    <s v="Provincial"/>
    <s v="Tucumán"/>
    <s v="tucu_estadistica"/>
    <s v="Dirección de Estadística de la Provincia"/>
    <s v="http://estadistica.tucuman.gov.ar/"/>
    <d v="2016-10-24T00:00:00"/>
    <s v="Lic. Raúl García"/>
    <s v="rgarcia@rig.tucuman.gov.ar"/>
    <s v="07/07/17 se le escribe para ver si puede modificar el titulo y metadatos del WMS --- "/>
    <s v="NO"/>
    <s v="NO"/>
    <s v="NO"/>
    <s v="Visualizadores de mapas de jurisdicción provincial"/>
    <s v="http://estadistica.tucuman.gov.ar/visorexterno/"/>
    <s v="Organismos Provinciales"/>
    <s v="http://181.88.186.115:8080/geoserver/servidor/wms?"/>
    <s v="http://181.88.186.115:8080/geoserver/servidor/wfs?"/>
    <s v="NO"/>
    <s v="NO"/>
    <s v="NO"/>
    <s v="NO"/>
    <s v="Geoserver"/>
    <x v="2"/>
    <s v="WMS"/>
    <s v="NO"/>
    <s v="Tucumán"/>
    <s v="GeoServer Web Map Service"/>
    <s v="WMS"/>
    <s v="Estadistica_Tucuman"/>
    <s v="GeoServer Web Map Service"/>
    <s v="NO"/>
    <s v="NO"/>
  </r>
  <r>
    <s v="Gobierno de la provincia"/>
    <s v="IPVDU"/>
    <s v="Provincial"/>
    <s v="Tucumán"/>
    <s v="tucu_viv"/>
    <s v="Instituto provincial de Vivienda y desarrollo Urbano"/>
    <s v="http://www.ipvtuc.gov.ar/"/>
    <d v="2016-10-25T00:00:00"/>
    <s v="Matías Fortini"/>
    <s v="matiasfortini@gmail.com"/>
    <s v="07/07/17 se le escribe para ver si puede modificar el titulo y metadatos del WMS --- "/>
    <s v="NO"/>
    <s v="NO"/>
    <s v="NO"/>
    <s v="NO"/>
    <s v="NO"/>
    <s v="Organismos Provinciales"/>
    <s v="http://190.226.54.180:8080/geoserver/IPVyDU/wms?"/>
    <s v="http://190.226.54.180:8080/geoserver/IPVyDU/wfs?"/>
    <s v="NO"/>
    <s v="NO"/>
    <s v="NO"/>
    <s v="NO"/>
    <s v="Geoserver"/>
    <x v="2"/>
    <s v="WMS"/>
    <s v="NO"/>
    <s v="Tucumán"/>
    <s v="GeoServer Web Map Service"/>
    <s v="WMS"/>
    <s v="IPVyDU_Tucuman"/>
    <s v="GeoServer Web Map Service"/>
    <s v="NO"/>
    <s v="NO"/>
  </r>
  <r>
    <s v="Ministerio de Economía de la Provincia"/>
    <s v="Dirección Provincial de Vialidad de Tucumán"/>
    <s v="Provincial"/>
    <s v="Tucumán"/>
    <s v="tucu_vial"/>
    <s v="Dirección Provincial de Vialidad de Tucumán"/>
    <s v="http://www.mecontuc.gov.ar/dpv/"/>
    <d v="2016-10-25T00:00:00"/>
    <s v="Carlos Manai"/>
    <s v="carlosmanai@yahoo.com.ar"/>
    <s v="NO"/>
    <s v="NO"/>
    <s v="NO"/>
    <s v="NO"/>
    <s v="NO"/>
    <s v="NO"/>
    <s v="Organismos Provinciales"/>
    <s v="http://idet.tucuman.gob.ar/geoserver/Dir_Prov_Vialidad/wms?"/>
    <s v="http://idet.tucuman.gob.ar/geoserver/Dir_Prov_Vialidad/wfs?"/>
    <s v="NO"/>
    <s v="NO"/>
    <s v="NO"/>
    <s v="NO"/>
    <s v="Geoserver"/>
    <x v="2"/>
    <s v="WMS"/>
    <s v="NO"/>
    <s v="Tucumán"/>
    <s v="Servicio WMS IDET"/>
    <s v="WMS"/>
    <s v="NO"/>
    <s v="Servicio WMS IDET"/>
    <s v="NO"/>
    <s v="NO"/>
  </r>
  <r>
    <s v="Ministerio de Desarrollo Productivo"/>
    <s v="RIDES"/>
    <s v="Provincial"/>
    <s v="Tucumán"/>
    <s v="tucu_imgprod"/>
    <s v="Imágenes Procesadas por el Ministerio de Desarrollo Productivo"/>
    <s v="http://rides.producciontucuman.gov.ar/"/>
    <d v="2016-10-25T00:00:00"/>
    <s v="Mónica Odstrcil"/>
    <s v="modstrcil@producciontucuman.gov.ar"/>
    <s v="uno solo para rides"/>
    <s v="NO"/>
    <s v="NO"/>
    <s v="NO"/>
    <s v="NO"/>
    <s v="RIDES"/>
    <s v="Organismos Provinciales"/>
    <s v="http://rides.producciontucuman.gov.ar/ArcGIS/services/ImagenesMDP/mapserver/WMSServer?"/>
    <s v="NO"/>
    <s v="Organismos Provinciales"/>
    <s v="http://uedptucuman.dyndns.org/geonetwork/"/>
    <s v="http://uedptucuman.dyndns.org/geonetwork/srv/es/csw?service=CSW&amp;request=GetCapabilities"/>
    <s v="Habilitado"/>
    <s v="Geoserver"/>
    <x v="2"/>
    <s v="WMS"/>
    <s v="mismo catalogo que RIDES"/>
    <s v="Tucumán"/>
    <s v="Imagenes Min.Des. Productivo"/>
    <s v="WMS"/>
    <s v="RIDES"/>
    <s v="Imagenes Min.Des. Productivo"/>
    <s v="NO"/>
    <s v="NO"/>
  </r>
  <r>
    <s v="Ministerio de Desarrollo Productivo"/>
    <s v="RIDES"/>
    <s v="Provincial"/>
    <s v="Tucumán"/>
    <s v="tucu_lules"/>
    <s v="Sistema de Riego de Lules"/>
    <s v="http://rides.producciontucuman.gov.ar/"/>
    <d v="2016-10-25T00:00:00"/>
    <s v="Mónica Odstrcil"/>
    <s v="modstrcil@producciontucuman.gov.ar"/>
    <s v="uno solo para rides"/>
    <s v="NO"/>
    <s v="NO"/>
    <s v="NO"/>
    <s v="NO"/>
    <s v="RIDES"/>
    <s v="Organismos Provinciales"/>
    <s v="http://rides.producciontucuman.gov.ar/ArcGIS/services/Lules/MapServer/WMSServer?"/>
    <s v="NO"/>
    <s v="Organismos Provinciales"/>
    <s v="http://uedptucuman.dyndns.org/geonetwork/"/>
    <s v="http://uedptucuman.dyndns.org/geonetwork/srv/es/csw?service=CSW&amp;request=GetCapabilities"/>
    <s v="Habilitado"/>
    <s v="Geoserver"/>
    <x v="2"/>
    <s v="WMS"/>
    <s v="mismo catalogo que RIDES"/>
    <s v="Tucumán"/>
    <s v="Sistema de Riego Lules"/>
    <s v="WMS"/>
    <s v="RIDES"/>
    <s v="Sistema de Riego Lules"/>
    <s v="NO"/>
    <s v="NO"/>
  </r>
  <r>
    <s v="Ministerio de Desarrollo Productivo"/>
    <s v="RIDES"/>
    <s v="Provincial"/>
    <s v="Tucumán"/>
    <s v="tucu_tafi"/>
    <s v="Sistema de Riego de Tafí del Valle"/>
    <s v="http://rides.producciontucuman.gov.ar/"/>
    <d v="2016-10-25T00:00:00"/>
    <s v="Mónica Odstrcil"/>
    <s v="modstrcil@producciontucuman.gov.ar"/>
    <s v="uno solo para rides"/>
    <s v="NO"/>
    <s v="NO"/>
    <s v="NO"/>
    <s v="NO"/>
    <s v="RIDES"/>
    <s v="Organismos Provinciales"/>
    <s v="http://rides.producciontucuman.gov.ar/ArcGIS/services/TafidelValle/MapServer/WMSServer?"/>
    <s v="NO"/>
    <s v="Organismos Provinciales"/>
    <s v="http://uedptucuman.dyndns.org/geonetwork/"/>
    <s v="http://uedptucuman.dyndns.org/geonetwork/srv/es/csw?service=CSW&amp;request=GetCapabilities"/>
    <s v="Habilitado"/>
    <s v="Geoserver"/>
    <x v="2"/>
    <s v="WMS"/>
    <s v="mismo catalogo que RIDES"/>
    <s v="Tucumán"/>
    <s v="Tafi del Valle"/>
    <s v="WMS"/>
    <s v="RIDES"/>
    <s v="Tafi del Valle"/>
    <s v="NO"/>
    <s v="NO"/>
  </r>
  <r>
    <s v="Ministerio de Desarrollo Social de la Provincia"/>
    <s v="Dirección de Informática"/>
    <s v="Provincial"/>
    <s v="Tucumán"/>
    <s v="tucu_dsocial"/>
    <s v="Ministerio de Desarrollo Social"/>
    <s v="http://desarrollosocialtuc.gob.ar/"/>
    <d v="2016-10-24T00:00:00"/>
    <s v="Jenny Gonzalez"/>
    <s v="jennygonzalez91@hotmail.com"/>
    <s v="usuario y contraseña: invitado y geoserver"/>
    <s v="NO"/>
    <s v="NO"/>
    <s v="NO"/>
    <s v="Visualizadores de mapas de jurisdicción provincial"/>
    <s v="http://web2.desarrollosocialtuc.gov.ar/visor/"/>
    <s v="Organismos Provinciales"/>
    <s v="http://web2.desarrollosocialtuc.gov.ar/geoserver/wms?"/>
    <s v="NO"/>
    <s v="NO"/>
    <s v="NO"/>
    <s v="NO"/>
    <s v="NO"/>
    <s v="Geoserver"/>
    <x v="2"/>
    <s v="WMS"/>
    <s v="usuario y contraseña"/>
    <s v="Tucumán"/>
    <s v="desarrollosocialtuc.gov.ar"/>
    <s v="NO"/>
    <s v="Des_Soc_Tucuman"/>
    <s v="NO"/>
    <s v="NO"/>
    <s v="NO"/>
  </r>
  <r>
    <s v="Ministerio de Economía de la Provincia"/>
    <s v="Secretaría de Hacienda"/>
    <s v="Provincial"/>
    <s v="Tucumán"/>
    <s v="tucu_catastro"/>
    <s v="Dirección General de Catastro de la Provincia de Tucumán"/>
    <s v="http://www.catastrotucuman.gov.ar/"/>
    <d v="2016-10-25T00:00:00"/>
    <s v="NO"/>
    <s v="NO"/>
    <s v="NO"/>
    <s v="NO"/>
    <s v="NO"/>
    <s v="NO"/>
    <s v="NO"/>
    <s v="NO"/>
    <s v="Organismos Provinciales"/>
    <s v="http://200.45.224.101:8080/geoserver/dgc/wms?"/>
    <s v="http://200.45.224.101:8081/geoserver/dgc/wfs?"/>
    <s v="NO"/>
    <s v="NO"/>
    <s v="NO"/>
    <s v="NO"/>
    <s v="Geoserver"/>
    <x v="2"/>
    <s v="WMS"/>
    <s v="no anda"/>
    <s v="NO"/>
    <s v="NO"/>
    <s v="NO"/>
    <s v="NO"/>
    <s v="NO"/>
    <s v="NO"/>
    <s v="NO"/>
  </r>
  <r>
    <s v="Universidad Nacional de Tucumán"/>
    <s v="IPDU - Facultad de Arquitectura y Urbanismo"/>
    <s v="Provincial"/>
    <s v="Tucumán"/>
    <s v="tucu_urb"/>
    <s v="Observatorio de Fenómenos Urbanos y Territoriales"/>
    <s v="http://www.observatoriofau.org/"/>
    <d v="2016-10-25T00:00:00"/>
    <s v="NO"/>
    <s v="NO"/>
    <s v="NO"/>
    <s v="NO"/>
    <s v="NO"/>
    <s v="NO"/>
    <s v="NO"/>
    <s v="NO"/>
    <s v="Universidades"/>
    <s v="http://vport.herrera.unt.edu.ar:8900/geoserver/wms?"/>
    <s v="NO"/>
    <s v="NO"/>
    <s v="NO"/>
    <s v="NO"/>
    <s v="NO"/>
    <s v="Geoserver"/>
    <x v="2"/>
    <s v="WMS"/>
    <s v="no anda"/>
    <s v="NO"/>
    <s v="NO"/>
    <s v="NO"/>
    <s v="NO"/>
    <s v="NO"/>
    <s v="NO"/>
    <s v="NO"/>
  </r>
  <r>
    <s v="Administración Tributaria Mendoza"/>
    <s v="Dirección General de Catastro"/>
    <s v="Provincial"/>
    <s v="Mendoza"/>
    <s v="men_cat"/>
    <s v="Dirección General de Catastro"/>
    <s v="https://www.atm.mendoza.gov.ar"/>
    <d v="2017-09-19T00:00:00"/>
    <s v="Silvana o Orlando Irrazabal"/>
    <s v="oirraza@mendoza.gov.ar"/>
    <s v="NO"/>
    <s v="NO"/>
    <s v="NO"/>
    <s v="Si"/>
    <s v="NO"/>
    <s v="NO"/>
    <s v="Organismos Provinciales"/>
    <s v="http://atmgis.mendoza.gov.ar/geoserver/cartografia/wms?"/>
    <m/>
    <s v="NO"/>
    <s v="NO"/>
    <s v="NO"/>
    <s v="NO"/>
    <s v="Geoserver"/>
    <x v="2"/>
    <m/>
    <m/>
    <m/>
    <m/>
    <s v="WMS"/>
    <s v="IDERA (cambiar)"/>
    <s v="Geoserver Web Map Service"/>
    <m/>
    <m/>
  </r>
  <r>
    <s v="Ministerio de Energía y Minería"/>
    <s v="SEGEMAR"/>
    <s v="Nacional"/>
    <s v="Argentina"/>
    <s v="segemar"/>
    <s v="SIG SEGEMAR"/>
    <s v="http://segemar.gov.ar/"/>
    <d v="2017-06-07T00:00:00"/>
    <s v="Federico Ferpozzi"/>
    <s v="fedeferpo@gmail.com"/>
    <s v="NO"/>
    <s v="NO"/>
    <s v="NO"/>
    <s v="NO"/>
    <s v="Visualizadores de mapas de jurisdicción nacional"/>
    <s v="http://sig.segemar.gov.ar"/>
    <s v="Organismos Nacionales"/>
    <s v="http://sig.segemar.gov.ar/wms"/>
    <s v="NO"/>
    <s v="NO"/>
    <s v="NO"/>
    <s v="NO"/>
    <s v="NO"/>
    <s v="Geoserver?"/>
    <x v="1"/>
    <s v="WMS"/>
    <s v="NO"/>
    <s v="Instituciones Nacionales"/>
    <s v="Servicio WMS del Servicio Geologico Minero Argentino"/>
    <s v="NO"/>
    <s v="no"/>
    <s v="no"/>
    <s v="NO"/>
    <s v="NO"/>
  </r>
  <r>
    <s v="Secretaría General de la Gobernación"/>
    <s v="Subdirección de Cartografía y SIG"/>
    <s v="Provincial"/>
    <s v="Córdoba"/>
    <s v="estad_cord"/>
    <s v="Dirección General de Estadística y Censos de Córdoba"/>
    <s v="http://estadistica.cba.gov.ar/Territorio/GeoPortal/tabid/564/language/es-AR/Default.aspx"/>
    <d v="2017-01-10T00:00:00"/>
    <s v="Beatriz Restrepo Cúneo"/>
    <s v="bearesc@gmail.com"/>
    <s v="por contacto con Mario Piumetto el 06/03/2017 se carga la pagina del geoportal en la pagina de visualizadores, igual se consulta a él por los geoservicios /// contacto? // tienen mas de un visualizador, está el atlas 2007, el de estadistica y un geoexplorer que no anda"/>
    <s v="NO"/>
    <s v="NO"/>
    <s v="NO"/>
    <s v="Visualizadores de mapas de jurisdicción Local"/>
    <s v="http://estadistica.cba.gov.ar/Territorio/GeoPortal/tabid/564/language/es-AR/Default.aspx"/>
    <s v="Organismos Provinciales"/>
    <s v="http://geoportal.cba.gov.ar/geoserver/wms?"/>
    <s v="http://geoportal.cba.gov.ar/geoserver/wfs?"/>
    <s v="Organismos Provinciales"/>
    <s v="http://estadistica.cba.gov.ar/LinkClick.aspx?link=845&amp;tabid=564&amp;language=es-AR"/>
    <s v="NO"/>
    <s v="NO"/>
    <s v="HTML"/>
    <x v="2"/>
    <s v="WMS"/>
    <s v="no anda"/>
    <m/>
    <s v="NO"/>
    <s v="WMS"/>
    <s v="IDERA (cambiar)"/>
    <s v="Web Map Service"/>
    <s v="NO"/>
    <s v="NO"/>
  </r>
  <r>
    <s v="Privado"/>
    <s v="Privado"/>
    <s v="Privado"/>
    <s v="Mendoza"/>
    <s v="men_rural"/>
    <s v="Fundación Instituto de Desarrollo Rural"/>
    <s v="www.ecoatlas.org.ar/"/>
    <d v="2017-01-16T00:00:00"/>
    <s v="NO"/>
    <s v="NO"/>
    <s v="NO"/>
    <s v="NO"/>
    <s v="NO"/>
    <s v="NO"/>
    <s v="Visualizadores de mapas en ONG"/>
    <s v="http://mapas.ecoatlas.org.ar/"/>
    <s v="Organismos no Gubernamentales"/>
    <s v="http://ogc.ecoatlas.org.ar/geoserver/wms?"/>
    <s v="http://ogc.ecoatlas.org.ar/geoserver/wfs?"/>
    <s v="Organismos no Gubernamentales"/>
    <s v="http://www.ecoatlas.org.ar/MetaFrut.html"/>
    <s v="NO"/>
    <s v="NO"/>
    <s v="HTML"/>
    <x v="2"/>
    <s v="WMS"/>
    <s v="NO"/>
    <s v="Mendoza"/>
    <s v="IDR GeoServer Web Map Service"/>
    <s v="NO"/>
    <s v="NO"/>
    <s v="NO"/>
    <s v="NO"/>
    <s v="NO"/>
  </r>
  <r>
    <s v="Ministerio de Interior, Obras Públicas y Vivienda"/>
    <m/>
    <s v="Nacional"/>
    <s v="Argentina"/>
    <s v="plan_terri"/>
    <s v="Planificación  Territorial"/>
    <s v="http://www.planificacion.gob.ar/"/>
    <d v="2016-10-19T00:00:00"/>
    <s v="Daniela Grifoni"/>
    <s v="dgrifoni@mininterior.gob.ar"/>
    <s v="06/07/17 se le escribe a Rafael, para ver si pudo ver nuestras instrucciones 29/03/17 rrodriguezcastro@mininterior.gob.ar es el contacto técnico. Se lo asesora en como cambiar el nombre del WMS, se aguarda respuesta."/>
    <s v="NO"/>
    <s v="NO"/>
    <s v="http://www.idera.gob.ar/images/stories/downloads/documentos/normativa/PIP_Ministerio_de_Planificacion_Resolucion_1278_2014.pdf"/>
    <s v="IDE de jurisdicción nacional"/>
    <s v="http://sig.planificacion.gob.ar/maps/visor/"/>
    <s v="Organismos Nacionales"/>
    <s v="http://sig.planificacion.gob.ar/layers/public_wxs/"/>
    <s v="http://sig.planificacion.gob.ar/layers/public_wxs/"/>
    <s v="NO"/>
    <s v="NO"/>
    <s v="NO"/>
    <s v="NO"/>
    <s v="Mapserver"/>
    <x v="1"/>
    <s v="WMS"/>
    <s v="NO"/>
    <s v="Instituciones Nacionales"/>
    <s v="(vacío)"/>
    <s v="WMS"/>
    <s v="Planificacion"/>
    <s v="-"/>
    <s v="NO"/>
    <s v="NO"/>
  </r>
  <r>
    <s v="Universidad Nacional del Centro de la Provincia de Buenos Aires"/>
    <s v="Facultad de Ciencias Humanas"/>
    <s v="Universidad"/>
    <s v="Buenos Aires"/>
    <s v="ide_unicen"/>
    <s v="IDE Facultad de Ciencias Humanas - UNICEN"/>
    <s v="http://www.fch.unicen.edu.ar/"/>
    <d v="2017-05-05T00:00:00"/>
    <s v="Santiago Linares"/>
    <s v="slinares@fch.unicen.edu.ar"/>
    <s v="05/05 se le escribe a ver si es que pueden ver eso del wms, no se pone en la web-- 03/03/17 nos manda el link al visor y wms. El wms no carga en qgis y el visor solo carga las capas si el monitor es chico."/>
    <s v="NO"/>
    <s v="NO"/>
    <s v="NO"/>
    <s v="Universidades"/>
    <s v="http://ide.fch.unicen.edu.ar/ "/>
    <s v="Universidades"/>
    <s v="http://190.0.236.21/cgi-bin/mapserv?map=/var/www/gistandil/GisTandil/maps/GisTandil.map&amp;VERSION=1.3.0"/>
    <s v="NO"/>
    <s v="NO"/>
    <s v="NO"/>
    <s v="NO"/>
    <s v="NO"/>
    <s v="Mapserver"/>
    <x v="1"/>
    <s v="WMS"/>
    <s v="error 02/06 "/>
    <s v="Universidades"/>
    <s v="NO"/>
    <s v="NO"/>
    <s v="NO"/>
    <s v="NO"/>
    <s v="NO"/>
    <s v="NO"/>
  </r>
  <r>
    <s v="Gobierno de la Provincia"/>
    <s v="Subsecretaría de Ordenamiento Territorial"/>
    <s v="Provincial"/>
    <s v="Misiones"/>
    <s v="elecmisiones"/>
    <s v="Electricidad de Misiones Sociedad Anónima (EMSA)"/>
    <s v="http://www.ide.misiones.gov.ar/"/>
    <d v="2016-10-25T00:00:00"/>
    <s v="Lucas Russo"/>
    <s v="russorl@hotmail.com"/>
    <s v="NO"/>
    <s v="NO"/>
    <s v="NO"/>
    <s v="NO"/>
    <s v="NO"/>
    <s v="IDE MISIONES"/>
    <s v="Organismos Provinciales"/>
    <s v="http://www.ide.misiones.gov.ar/cgi-bin/mapserv?MAP=/var/www/ide/htdocs/00_INFO_PORTAL_IDE/WMSEMSA.map"/>
    <s v="http://www.ide.misiones.gov.ar/cgi-bin/mapserv?MAP=/var/www/ide/htdocs/00_INFO_PORTAL_IDE/WMSEMSA.map"/>
    <s v="NO"/>
    <s v="NO"/>
    <s v="NO"/>
    <s v="NO"/>
    <s v="Mapserver"/>
    <x v="1"/>
    <s v="WMS"/>
    <s v="NO"/>
    <s v="Misiones"/>
    <s v="WMS_EMSA"/>
    <s v="WMS"/>
    <s v="Misiones"/>
    <s v="WMS_EMSA"/>
    <s v="NO"/>
    <s v="NO"/>
  </r>
  <r>
    <s v="Gobierno de la Provincia"/>
    <s v="Subsecretaría de Ordenamiento Territorial"/>
    <s v="Provincial"/>
    <s v="Misiones"/>
    <s v="estamisiones"/>
    <s v="Instituto Provincial de Estadística y Censos (IPEC)"/>
    <s v="http://www.ide.misiones.gov.ar/"/>
    <d v="2016-10-25T00:00:00"/>
    <s v="Lucas Russo"/>
    <s v="russorl@hotmail.com"/>
    <s v="NO"/>
    <s v="NO"/>
    <s v="NO"/>
    <s v="NO"/>
    <s v="NO"/>
    <s v="IDE MISIONES"/>
    <s v="Organismos Provinciales"/>
    <s v="http://www.ide.misiones.gov.ar/cgi-bin/mapserv?MAP=/var/www/ide/htdocs/00_INFO_PORTAL_IDE/WMSIPEC.map"/>
    <s v="http://www.ide.misiones.gov.ar/cgi-bin/mapserv?MAP=/var/www/ide/htdocs/00_INFO_PORTAL_IDE/WMSIPEC.map"/>
    <s v="NO"/>
    <s v="NO"/>
    <s v="NO"/>
    <s v="NO"/>
    <s v="Mapserver"/>
    <x v="1"/>
    <s v="WMS"/>
    <s v="NO"/>
    <s v="Misiones"/>
    <s v="WMS_IPEC"/>
    <s v="WMS"/>
    <s v="Misiones"/>
    <s v="WMS_IPEC"/>
    <s v="NO"/>
    <s v="NO"/>
  </r>
  <r>
    <s v="Gobierno de la Provincia"/>
    <s v="Subsecretaría de Ordenamiento Territorial"/>
    <s v="Provincial"/>
    <s v="Misiones"/>
    <s v="lotmisiones"/>
    <s v="Instituto Provincial de Lotería y Casinos (IPLyC)"/>
    <s v="http://www.ide.misiones.gov.ar/"/>
    <d v="2016-10-25T00:00:00"/>
    <s v="Lucas Russo"/>
    <s v="russorl@hotmail.com"/>
    <s v="NO"/>
    <s v="NO"/>
    <s v="NO"/>
    <s v="NO"/>
    <s v="NO"/>
    <s v="IDE MISIONES"/>
    <s v="Organismos Provinciales"/>
    <s v="http://www.ide.misiones.gov.ar/cgi-bin/mapserv?MAP=/var/www/ide/htdocs/00_INFO_PORTAL_IDE/WMSIPLYC.map"/>
    <s v="http://www.ide.misiones.gov.ar/cgi-bin/mapserv?MAP=/var/www/ide/htdocs/00_INFO_PORTAL_IDE/WMSIPLYC.map"/>
    <s v="NO"/>
    <s v="NO"/>
    <s v="NO"/>
    <s v="NO"/>
    <s v="Mapserver"/>
    <x v="1"/>
    <s v="WMS"/>
    <s v="NO"/>
    <s v="Misiones"/>
    <s v="WMS_IPLYC"/>
    <s v="WMS"/>
    <s v="Misiones"/>
    <s v="WMS_IPLYC"/>
    <s v="NO"/>
    <s v="NO"/>
  </r>
  <r>
    <s v="Gobierno de la Provincia"/>
    <s v="Subsecretaría de Ordenamiento Territorial"/>
    <s v="Provincial"/>
    <s v="Misiones"/>
    <s v="habmisiones"/>
    <s v="Instituto Provincial de Desarrollo Habitacional (IPRODHA)"/>
    <s v="http://www.ide.misiones.gov.ar/"/>
    <d v="2016-10-25T00:00:00"/>
    <s v="Lucas Russo"/>
    <s v="russorl@hotmail.com"/>
    <s v="NO"/>
    <s v="NO"/>
    <s v="NO"/>
    <s v="NO"/>
    <s v="NO"/>
    <s v="IDE MISIONES"/>
    <s v="Organismos Provinciales"/>
    <s v="http://www.ide.misiones.gov.ar/cgi-bin/mapserv?MAP=/var/www/ide/htdocs/00_INFO_PORTAL_IDE/WMSIPRODHA.map"/>
    <s v="http://www.ide.misiones.gov.ar/cgi-bin/mapserv?MAP=/var/www/ide/htdocs/00_INFO_PORTAL_IDE/WMSIPRODHA.map"/>
    <s v="NO"/>
    <s v="NO"/>
    <s v="NO"/>
    <s v="NO"/>
    <s v="Mapserver"/>
    <x v="1"/>
    <s v="WMS"/>
    <s v="NO"/>
    <s v="Misiones"/>
    <s v="WMS_IPRODHA"/>
    <s v="WMS"/>
    <s v="Misiones"/>
    <s v="WMS_IPRODHA"/>
    <s v="NO"/>
    <s v="NO"/>
  </r>
  <r>
    <s v="Gobierno de la Provincia"/>
    <s v="Subsecretaría de Ordenamiento Territorial"/>
    <s v="Provincial"/>
    <s v="Misiones"/>
    <s v="agromisiones"/>
    <s v="Min. del Agro y la Producción"/>
    <s v="http://www.ide.misiones.gov.ar/"/>
    <d v="2016-10-25T00:00:00"/>
    <s v="Lucas Russo"/>
    <s v="russorl@hotmail.com"/>
    <s v="NO"/>
    <s v="NO"/>
    <s v="NO"/>
    <s v="NO"/>
    <s v="NO"/>
    <s v="IDE MISIONES"/>
    <s v="Organismos Provinciales"/>
    <s v="http://www.ide.misiones.gov.ar/cgi-bin/mapserv?MAP=/var/www/ide/htdocs/00_INFO_PORTAL_IDE/WMSMinAgro.map"/>
    <s v="http://www.ide.misiones.gov.ar/cgi-bin/mapserv?MAP=/var/www/ide/htdocs/00_INFO_PORTAL_IDE/WMSMinAgro.map"/>
    <s v="NO"/>
    <s v="NO"/>
    <s v="NO"/>
    <s v="NO"/>
    <s v="Mapserver"/>
    <x v="1"/>
    <s v="WMS"/>
    <s v="NO"/>
    <s v="Misiones"/>
    <s v="WMS_MINISTERIO_DEL_AGRO_Y_PRODUCCION"/>
    <s v="WMS"/>
    <s v="Misiones"/>
    <s v="WMS_MINISTERIO_DEL_AGRO_Y_PRODUCCION"/>
    <s v="NO"/>
    <s v="NO"/>
  </r>
  <r>
    <s v="Gobierno de la Provincia"/>
    <s v="Subsecretaría de Ordenamiento Territorial"/>
    <s v="Provincial"/>
    <s v="Misiones"/>
    <s v="desmisiones"/>
    <s v="Min. de Desarrollo Social, la Mujer y la Juventud"/>
    <s v="http://www.ide.misiones.gov.ar/"/>
    <d v="2016-10-25T00:00:00"/>
    <s v="Lucas Russo"/>
    <s v="russorl@hotmail.com"/>
    <s v="NO"/>
    <s v="NO"/>
    <s v="NO"/>
    <s v="NO"/>
    <s v="NO"/>
    <s v="IDE MISIONES"/>
    <s v="Organismos Provinciales"/>
    <s v="http://www.ide.misiones.gov.ar/cgi-bin/mapserv?MAP=/var/www/ide/htdocs/00_INFO_PORTAL_IDE/WMSMinDesaSocial.map"/>
    <s v="http://www.ide.misiones.gov.ar/cgi-bin/mapserv?MAP=/var/www/ide/htdocs/00_INFO_PORTAL_IDE/WMSMinDesaSocial.map"/>
    <s v="NO"/>
    <s v="NO"/>
    <s v="NO"/>
    <s v="NO"/>
    <s v="Mapserver"/>
    <x v="1"/>
    <s v="WMS"/>
    <s v="NO"/>
    <s v="Misiones"/>
    <s v="WMS_MINISTERIO_DESARROLLO_SOCIAL_MUJER_Y_JUVENTUD"/>
    <s v="WMS"/>
    <s v="Misiones"/>
    <s v="WMS_MINISTERIO_DESARROLLO_SOCIAL_MUJER_Y_JUVENTUD"/>
    <s v="NO"/>
    <s v="NO"/>
  </r>
  <r>
    <s v="Gobierno de la Provincia"/>
    <s v="Subsecretaría de Ordenamiento Territorial"/>
    <s v="Provincial"/>
    <s v="Misiones"/>
    <s v="ecomisiones"/>
    <s v="Min. de Ecología y Recursos Naturales Renovables"/>
    <s v="http://www.ide.misiones.gov.ar/"/>
    <d v="2016-10-25T00:00:00"/>
    <s v="Lucas Russo"/>
    <s v="russorl@hotmail.com"/>
    <s v="NO"/>
    <s v="NO"/>
    <s v="NO"/>
    <s v="NO"/>
    <s v="NO"/>
    <s v="IDE MISIONES"/>
    <s v="Organismos Provinciales"/>
    <s v="http://www.ide.misiones.gov.ar/cgi-bin/mapserv?MAP=/var/www/ide/htdocs/00_INFO_PORTAL_IDE/WMSMinEcologia.map"/>
    <s v="http://www.ide.misiones.gov.ar/cgi-bin/mapserv?MAP=/var/www/ide/htdocs/00_INFO_PORTAL_IDE/WMSMinEcologia.map"/>
    <s v="NO"/>
    <s v="NO"/>
    <s v="NO"/>
    <s v="NO"/>
    <s v="Mapserver"/>
    <x v="1"/>
    <s v="WMS"/>
    <s v="NO"/>
    <s v="Misiones"/>
    <s v="WMS_MINISTERIO_DE_ECOLOGIA_Y_RNR"/>
    <s v="WMS"/>
    <s v="Misiones"/>
    <s v="WMS_MINISTERIO_DE_ECOLOGIA_Y_RNR"/>
    <s v="NO"/>
    <s v="NO"/>
  </r>
  <r>
    <s v="Gobierno de la Provincia"/>
    <s v="Subsecretaría de Ordenamiento Territorial"/>
    <s v="Provincial"/>
    <s v="Misiones"/>
    <s v="culmisiones"/>
    <s v="Min. de Cultura, Educación, Ciencia y Tecnología"/>
    <s v="http://www.ide.misiones.gov.ar/"/>
    <d v="2016-10-25T00:00:00"/>
    <s v="Lucas Russo"/>
    <s v="russorl@hotmail.com"/>
    <s v="NO"/>
    <s v="NO"/>
    <s v="NO"/>
    <s v="NO"/>
    <s v="NO"/>
    <s v="IDE MISIONES"/>
    <s v="Organismos Provinciales"/>
    <s v="http://www.ide.misiones.gov.ar/cgi-bin/mapserv?MAP=/var/www/ide/htdocs/00_INFO_PORTAL_IDE/WMSMinEducacion.map"/>
    <s v="http://www.ide.misiones.gov.ar/cgi-bin/mapserv?MAP=/var/www/ide/htdocs/00_INFO_PORTAL_IDE/WMSMinEducacion.map"/>
    <s v="NO"/>
    <s v="NO"/>
    <s v="NO"/>
    <s v="NO"/>
    <s v="Mapserver"/>
    <x v="1"/>
    <s v="WMS"/>
    <s v="NO"/>
    <s v="Misiones"/>
    <s v="WMS_MINISTERIO_CULTURA_EDUCACION_CIENCIA_TECNOLOGIA"/>
    <s v="WMS"/>
    <s v="Misiones"/>
    <s v="WMS_MINISTERIO_CULTURA_EDUCACION_CIENCIA_TECNOLOGIA"/>
    <s v="NO"/>
    <s v="NO"/>
  </r>
  <r>
    <s v="Gobierno de la Provincia"/>
    <s v="Subsecretaría de Ordenamiento Territorial"/>
    <s v="Provincial"/>
    <s v="Misiones"/>
    <s v="gobmisiones"/>
    <s v="Min. de Gobierno"/>
    <s v="http://www.ide.misiones.gov.ar/"/>
    <d v="2016-10-25T00:00:00"/>
    <s v="Lucas Russo"/>
    <s v="russorl@hotmail.com"/>
    <s v="NO"/>
    <s v="NO"/>
    <s v="NO"/>
    <s v="NO"/>
    <s v="NO"/>
    <s v="IDE MISIONES"/>
    <s v="Organismos Provinciales"/>
    <s v="http://www.ide.misiones.gov.ar/cgi-bin/mapserv?MAP=/var/www/ide/htdocs/00_INFO_PORTAL_IDE/WMSMinGobierno.map"/>
    <s v="http://www.ide.misiones.gov.ar/cgi-bin/mapserv?MAP=/var/www/ide/htdocs/00_INFO_PORTAL_IDE/WMSMinGobierno.map"/>
    <s v="NO"/>
    <s v="NO"/>
    <s v="NO"/>
    <s v="NO"/>
    <s v="Mapserver"/>
    <x v="1"/>
    <s v="WMS"/>
    <s v="NO"/>
    <s v="Misiones"/>
    <s v="WMS_MINISTERIO_DE_GOBIERNO"/>
    <s v="WMS"/>
    <s v="Misiones"/>
    <s v="WMS_MINISTERIO_DE_GOBIERNO"/>
    <s v="caja envolvente coordenada sur, infinito"/>
    <s v="NO"/>
  </r>
  <r>
    <s v="Gobierno de la Provincia"/>
    <s v="Subsecretaría de Ordenamiento Territorial"/>
    <s v="Provincial"/>
    <s v="Misiones"/>
    <s v="salmisiones"/>
    <s v="Min. de Salud Pública"/>
    <s v="http://www.ide.misiones.gov.ar/"/>
    <d v="2016-10-25T00:00:00"/>
    <s v="Lucas Russo"/>
    <s v="russorl@hotmail.com"/>
    <s v="NO"/>
    <s v="NO"/>
    <s v="NO"/>
    <s v="NO"/>
    <s v="NO"/>
    <s v="IDE MISIONES"/>
    <s v="Organismos Provinciales"/>
    <s v="http://www.ide.misiones.gov.ar/cgi-bin/mapserv?MAP=/var/www/ide/htdocs/00_INFO_PORTAL_IDE/WMSMinSalud.map"/>
    <s v="http://www.ide.misiones.gov.ar/cgi-bin/mapserv?MAP=/var/www/ide/htdocs/00_INFO_PORTAL_IDE/WMSMinSalud.map"/>
    <s v="NO"/>
    <s v="NO"/>
    <s v="NO"/>
    <s v="NO"/>
    <s v="Mapserver"/>
    <x v="1"/>
    <s v="WMS"/>
    <s v="NO"/>
    <s v="Misiones"/>
    <s v="WMS_MINISTERIO_DE_SALUD"/>
    <s v="WMS"/>
    <s v="Misiones"/>
    <s v="WMS_MINISTERIO_DE_SALUD"/>
    <s v="NO"/>
    <s v="NO"/>
  </r>
  <r>
    <s v="Gobierno de la Provincia"/>
    <s v="Subsecretaría de Ordenamiento Territorial"/>
    <s v="Provincial"/>
    <s v="Misiones"/>
    <s v="sgmisiones"/>
    <s v="Servicio general de Misiones"/>
    <s v="http://www.ide.misiones.gov.ar/"/>
    <d v="2016-10-25T00:00:00"/>
    <s v="Lucas Russo"/>
    <s v="russorl@hotmail.com"/>
    <s v="NO"/>
    <s v="NO"/>
    <s v="NO"/>
    <s v="NO"/>
    <s v="NO"/>
    <s v="IDE MISIONES"/>
    <s v="Organismos Provinciales"/>
    <s v="http://www.ide.misiones.gov.ar/cgi-bin/mapserv?MAP=/var/www/ide/htdocs/00_INFO_PORTAL_IDE/WMSMisiones.map"/>
    <s v="http://www.ide.misiones.gov.ar/cgi-bin/mapserv?MAP=/var/www/ide/htdocs/00_INFO_PORTAL_IDE/WMSMisiones.map"/>
    <s v="NO"/>
    <s v="NO"/>
    <s v="NO"/>
    <s v="NO"/>
    <s v="Mapserver"/>
    <x v="1"/>
    <s v="WMS"/>
    <s v="NO"/>
    <s v="Misiones"/>
    <s v="WMS_MISIONES"/>
    <s v="WMS"/>
    <s v="Misiones"/>
    <s v="WMS_MISIONES"/>
    <s v="NO"/>
    <s v="NO"/>
  </r>
  <r>
    <s v="Gobierno de la Provincia"/>
    <s v="Subsecretaría de Ordenamiento Territorial"/>
    <s v="Provincial"/>
    <s v="Misiones"/>
    <s v="turmisiones"/>
    <s v="Min. de Turismo"/>
    <s v="http://www.ide.misiones.gov.ar/"/>
    <d v="2016-10-25T00:00:00"/>
    <s v="Lucas Russo"/>
    <s v="russorl@hotmail.com"/>
    <s v="NO"/>
    <s v="NO"/>
    <s v="NO"/>
    <s v="NO"/>
    <s v="NO"/>
    <s v="IDE MISIONES"/>
    <s v="Organismos Provinciales"/>
    <s v="http://www.ide.misiones.gov.ar/cgi-bin/mapserv?MAP=/var/www/ide/htdocs/00_INFO_PORTAL_IDE/WMSTurismo.map"/>
    <s v="http://www.ide.misiones.gov.ar/cgi-bin/mapserv?MAP=/var/www/ide/htdocs/00_INFO_PORTAL_IDE/WMSTurismo.map"/>
    <s v="NO"/>
    <s v="NO"/>
    <s v="NO"/>
    <s v="NO"/>
    <s v="Mapserver"/>
    <x v="1"/>
    <s v="WMS"/>
    <s v="NO"/>
    <s v="Misiones"/>
    <s v="WMS_TURISMO"/>
    <s v="WMS"/>
    <s v="Misiones"/>
    <s v="WMS_TURISMO"/>
    <s v="NO"/>
    <s v="NO"/>
  </r>
  <r>
    <s v="Gobierno de la Provincia"/>
    <s v="Subsecretaría de Ordenamiento Territorial"/>
    <s v="Provincial"/>
    <s v="Misiones"/>
    <s v="fotomisiones"/>
    <s v="Fotografias Aéreas - 2012"/>
    <s v="http://www.ide.misiones.gov.ar/"/>
    <d v="2016-10-25T00:00:00"/>
    <s v="Lucas Russo"/>
    <s v="russorl@hotmail.com"/>
    <s v="NO"/>
    <s v="NO"/>
    <s v="NO"/>
    <s v="NO"/>
    <s v="NO"/>
    <s v="IDE MISIONES"/>
    <s v="Organismos Provinciales"/>
    <s v="http://www.ide.misiones.gov.ar/cgi-bin/mapserv?map=/var/www/ide/htdocs/img_2012_GD.map"/>
    <s v="http://www.ide.misiones.gov.ar/cgi-bin/mapserv?map=/var/www/ide/htdocs/img_2012_GD.map"/>
    <s v="NO"/>
    <s v="NO"/>
    <s v="NO"/>
    <s v="NO"/>
    <s v="Mapserver"/>
    <x v="1"/>
    <s v="WMS"/>
    <s v="NO"/>
    <s v="Misiones"/>
    <s v="Fotografías Aéreas de la Provincia"/>
    <s v="WMS"/>
    <s v="Misiones"/>
    <s v="Fotografías Aéreas de la Provincia"/>
    <s v="NO"/>
    <s v="NO"/>
  </r>
  <r>
    <s v="Municipalidad de Rosario"/>
    <s v="Secretaría General - Dirección General de Informática"/>
    <s v="Local"/>
    <s v="Santa Fe"/>
    <s v="rosariod"/>
    <s v="Rosario ="/>
    <s v="http://www.rosario.gov.ar/web/gobierno/gobierno-abierto/infraestructura-de-datos-espaciales-ide"/>
    <d v="2017-03-06T00:00:00"/>
    <s v="Alejandra Cervino"/>
    <s v="acervin0@rosario.gov.ar"/>
    <s v="05/01/2017 corrijen el error /// 28/12 se le consulta porque el wms no carga en GN porque no tiene habilitado el 3857 // 19/12 respondió formulario // 24/11 se mandó mail pero no respondió, se le consulta por otros geoservicios"/>
    <s v="Organismos Locales"/>
    <s v="http://datos.rosario.gob.ar/"/>
    <s v="NO"/>
    <s v="Visualizadores de mapas de jurisdicción Municipal"/>
    <s v="infomapa.rosario.gov.ar"/>
    <s v="Organismos Locales"/>
    <s v="http://www.rosario.gov.ar/wms/planobase?request=GetCapabilities&amp;service=WMS"/>
    <s v="NO"/>
    <s v="NO"/>
    <s v="NO"/>
    <s v="NO"/>
    <s v="NO"/>
    <s v="Mapserver"/>
    <x v="1"/>
    <s v="WMS"/>
    <s v="NO"/>
    <s v="Santa Fe"/>
    <s v="WMS-Rosario"/>
    <s v="NO"/>
    <s v="NO"/>
    <s v="NO"/>
    <s v="NO"/>
    <s v="NO"/>
  </r>
  <r>
    <s v="Jefatura de Gabinete de Ministros"/>
    <s v="Ente Nacional Regulador del Gas"/>
    <s v="Nacional"/>
    <s v="Argentina"/>
    <s v="enargas"/>
    <s v="Ente Nacional Regulador del Gas (ENARGAS)"/>
    <s v="http://www.enargas.gov.ar"/>
    <d v="2017-03-01T00:00:00"/>
    <s v="NO"/>
    <s v="NO"/>
    <s v="NO"/>
    <s v="NO"/>
    <s v="NO"/>
    <s v="NO"/>
    <s v="Visualizadores de mapas de jurisdicción nacional"/>
    <s v="http://www.enargas.gov.ar/GIS/Apps/Mapa_Interactivo_ENARGAS_V1.0/ext/"/>
    <s v="NO"/>
    <s v="no"/>
    <s v="NO"/>
    <s v="NO"/>
    <s v="NO"/>
    <s v="NO"/>
    <s v="NO"/>
    <s v="NO"/>
    <x v="3"/>
    <s v="NO"/>
    <s v="sin wms"/>
    <s v="NO"/>
    <s v="NO"/>
    <s v="NO"/>
    <s v="NO"/>
    <s v="NO"/>
    <s v="NO"/>
    <s v="NO"/>
  </r>
  <r>
    <s v="Ministerio de Cultura"/>
    <s v="Sistema de Información Cultural de la República Argentina"/>
    <s v="Nacional"/>
    <s v="Argentina"/>
    <s v="sinca"/>
    <s v="Sistema de Información Cultural de la República Argentina"/>
    <s v="http://www.sinca.gob.ar"/>
    <d v="2017-03-01T00:00:00"/>
    <s v="Hernán Seiguer"/>
    <s v="hernanseiguer@gmail.com"/>
    <s v="02/03 se le manda mail para que complete el formulario"/>
    <s v="NO"/>
    <s v="NO"/>
    <s v="NO"/>
    <s v="Visualizadores de mapas de jurisdicción nacional"/>
    <s v="http://www.sinca.gob.ar/sic/mapa/"/>
    <s v="NO"/>
    <s v="NO"/>
    <s v="NO"/>
    <s v="NO"/>
    <s v="NO"/>
    <s v="NO"/>
    <s v="NO"/>
    <s v="NO"/>
    <x v="3"/>
    <s v="NO"/>
    <s v="sin wms"/>
    <s v="NO"/>
    <s v="NO"/>
    <s v="NO"/>
    <s v="NO"/>
    <s v="NO"/>
    <s v="NO"/>
    <s v="NO"/>
  </r>
  <r>
    <s v="Gobierno de la Provincia de Bahía Blanca"/>
    <s v="Secretaría de Modernización y Gobierno Abierto"/>
    <s v="Local"/>
    <s v="Buenos Aires"/>
    <s v="bahia"/>
    <s v="Gobierno Abierto Bahía Blanca - Mapas"/>
    <s v="http://gabierto.bahiablanca.gob.ar/"/>
    <d v="2016-10-19T00:00:00"/>
    <s v="NO"/>
    <s v="NO"/>
    <s v="mapas de google, varios"/>
    <s v="Organismos Locales"/>
    <s v="http://datos.bahiablanca.gob.ar/home"/>
    <s v="NO"/>
    <s v="Visualizadores de mapas de jurisdicción Municipal"/>
    <s v="http://gabierto.bahiablanca.gov.ar/mapa-interactivo/"/>
    <s v="NO"/>
    <s v="NO"/>
    <s v="NO"/>
    <s v="NO"/>
    <s v="NO"/>
    <s v="NO"/>
    <s v="NO"/>
    <s v="NO"/>
    <x v="3"/>
    <s v="NO"/>
    <s v="sin wms"/>
    <s v="NO"/>
    <s v="NO"/>
    <s v="NO"/>
    <s v="no"/>
    <s v="NO"/>
    <s v="NO"/>
    <s v="NO"/>
  </r>
  <r>
    <s v="Universidad de la Plata?"/>
    <s v="CeSPI"/>
    <s v="Local"/>
    <s v="Buenos Aires"/>
    <s v="laplata"/>
    <s v="Municipalidad de La Plata"/>
    <s v="http://www.laplata.gov.ar/"/>
    <d v="2016-10-19T00:00:00"/>
    <s v="NO"/>
    <s v="NO"/>
    <s v="10/04 nos responde preguntando cual es la consulta y se le indica que queremos saber el estado del visualizador y si es informacion oficial --  07/04/17 se reenvía el mail - 09/03/17 se le escribe a Delcogliano para ver si sabe de esto, porque no anda. realizado por CeSPI UNLP, no aparece en la pag de la municipalidad"/>
    <s v="NO"/>
    <s v="NO"/>
    <s v="NO"/>
    <s v="Visualizadores de mapas de jurisdicción Municipal"/>
    <s v="http://sms.laplata.gov.ar/cenit/mapa.aspx"/>
    <s v="NO"/>
    <s v="NO"/>
    <s v="NO"/>
    <s v="NO"/>
    <s v="NO"/>
    <s v="NO"/>
    <s v="NO"/>
    <s v="NO"/>
    <x v="3"/>
    <s v="NO"/>
    <s v="sin wms"/>
    <s v="NO"/>
    <s v="NO"/>
    <s v="NO"/>
    <s v="no"/>
    <s v="NO"/>
    <s v="NO"/>
    <s v="NO"/>
  </r>
  <r>
    <s v="Municipalidad de Malvinas Argentinas"/>
    <s v="Dirección de Geomática"/>
    <s v="Local"/>
    <s v="Buenos Aires"/>
    <s v="malvinas"/>
    <s v="Malvinas Argentinas"/>
    <s v="http://www.malvinasargentinas.gov.ar/"/>
    <d v="2016-10-19T00:00:00"/>
    <s v="Andrés Juarez"/>
    <s v="albertoandres.juarez@gmail.com"/>
    <s v="NO"/>
    <s v="NO"/>
    <s v="NO"/>
    <s v="NO"/>
    <s v="Visualizadores de mapas de jurisdicción Municipal"/>
    <s v="http://mapas.malvinasargentinas.gov.ar/visor/map_default.phtml"/>
    <s v="NO"/>
    <s v="NO"/>
    <s v="NO"/>
    <s v="NO"/>
    <s v="NO"/>
    <s v="NO"/>
    <s v="NO"/>
    <s v="NO"/>
    <x v="3"/>
    <s v="NO"/>
    <s v="sin wms"/>
    <s v="NO"/>
    <s v="NO"/>
    <s v="NO"/>
    <s v="no"/>
    <s v="NO"/>
    <s v="NO"/>
    <s v="NO"/>
  </r>
  <r>
    <s v="Municipalidad de General Pueyrredon"/>
    <s v="Municipalidad de General Pueyrredon"/>
    <s v="Local"/>
    <s v="Buenos Aires"/>
    <s v="mardel"/>
    <s v="Mapa Digital - MGP"/>
    <s v="http://www.mardelplata.gob.ar/"/>
    <d v="2016-10-19T00:00:00"/>
    <s v="NO"/>
    <s v="NO"/>
    <s v="NO"/>
    <s v="Organismos Locales"/>
    <s v="http://www.mardelplata.gob.ar/opendata"/>
    <s v="NO"/>
    <s v="Visualizadores de mapas de jurisdicción Municipal"/>
    <s v="http://gis.mardelplata.gob.ar/app_mapa_interactivo/planodigital.php"/>
    <s v="NO"/>
    <s v="NO"/>
    <s v="NO"/>
    <s v="NO"/>
    <s v="NO"/>
    <s v="NO"/>
    <s v="NO"/>
    <s v="NO"/>
    <x v="3"/>
    <s v="NO"/>
    <s v="sin wms"/>
    <s v="NO"/>
    <s v="NO"/>
    <s v="NO"/>
    <s v="no"/>
    <s v="NO"/>
    <s v="NO"/>
    <s v="NO"/>
  </r>
  <r>
    <s v="Ministerio de Infraestructura y Servicios Públicos"/>
    <s v="Autoridad del Agua"/>
    <s v="Provincial"/>
    <s v="Buenos Aires"/>
    <s v="agua"/>
    <s v="Autoridad del Agua"/>
    <s v="http://www.ada.gba.gov.ar/"/>
    <d v="2016-10-27T00:00:00"/>
    <s v="Karina Tau"/>
    <s v="karinatau@hotmail.com"/>
    <s v="07/04/17 se le vuelve a escribir a ver si responde - 16/03/2017 nos pasa el contacto Yuli Infante, le mandamos mail a ver si tienen wms, además la url del visor cambió, se actualiza en la tabla ver contacto y si tienen wms"/>
    <s v="NO"/>
    <s v="NO"/>
    <s v="NO"/>
    <s v="Visualizadores de mapas de jurisdicción provincial"/>
    <s v="http://gis.ada.gba.gov.ar/gis/"/>
    <s v="NO"/>
    <s v="NO"/>
    <s v="NO"/>
    <s v="NO"/>
    <s v="NO"/>
    <s v="NO"/>
    <s v="NO"/>
    <s v="NO"/>
    <x v="3"/>
    <s v="NO"/>
    <s v="sin wms"/>
    <s v="NO"/>
    <s v="NO"/>
    <s v="NO"/>
    <s v="NO"/>
    <s v="NO"/>
    <s v="NO"/>
    <s v="NO"/>
  </r>
  <r>
    <s v="Gobierno de la Provincia"/>
    <s v="Ministerio de Salud de la provincia de Buenos Aires"/>
    <s v="Provincial"/>
    <s v="Buenos Aires"/>
    <s v="salud"/>
    <s v="Área de SIG para Gestión de la Salud"/>
    <s v="http://www.ms.gba.gov.ar/sitios/capacitacion/"/>
    <d v="2016-10-18T00:00:00"/>
    <s v="Betina Zucchino"/>
    <s v="sig.msba@gmail.com"/>
    <s v="encuesta completada: Estamos reestructurando los servicios y visores."/>
    <s v="NO"/>
    <s v="NO"/>
    <s v="NO"/>
    <s v="Visualizadores de mapas de jurisdicción provincial"/>
    <s v="http://www.ms.gba.gov.ar/sitios/geosalud/category/mapas-interactivos/"/>
    <s v="NO"/>
    <s v="NO"/>
    <s v="NO"/>
    <s v="NO"/>
    <s v="NO"/>
    <s v="NO"/>
    <s v="NO"/>
    <s v="NO"/>
    <x v="3"/>
    <s v="NO"/>
    <s v="sin wms"/>
    <s v="NO"/>
    <s v="NO"/>
    <s v="NO"/>
    <s v="NO"/>
    <s v="NO"/>
    <s v="NO"/>
    <s v="NO"/>
  </r>
  <r>
    <s v="Gobierno de la Ciudad de Bs. As."/>
    <s v="Gobierno de la Ciudad de Bs. As."/>
    <s v="Local"/>
    <s v="Ciudad de Buenos Aires "/>
    <s v="bsas"/>
    <s v="Gobierno de la Ciudad de Bs. As."/>
    <s v="NO"/>
    <d v="2017-08-28T00:00:00"/>
    <s v="Nicolas Perez"/>
    <s v="nicolasadriaan@gmail.com"/>
    <s v="28/08 se le consulta a Nico por el CSW"/>
    <s v="Organismos Provinciales"/>
    <s v="http://data.buenosaires.gob.ar/"/>
    <s v="NO"/>
    <s v="Visualizadores de mapas de jurisdicción provincial"/>
    <s v="http://www.ssplan.buenosaires.gov.ar/webfiles/mapaoficial.php"/>
    <s v="Organismos Provinciales"/>
    <s v="https://idecaba.estadisticaciudad.gob.ar/geoserver/wms?"/>
    <s v="https://idecaba.estadisticaciudad.gob.ar/geoserver/wfs?"/>
    <s v="NO"/>
    <s v="https://metadatos.estadisticaciudad.gob.ar/geonetwork/srv/spa/main.home"/>
    <s v="https://metadatos.estadisticaciudad.gob.ar/geonetwork/srv/es/csw?request=GetCapabilities&amp;service=CSW"/>
    <s v="NO"/>
    <s v="NO"/>
    <x v="3"/>
    <s v="NO"/>
    <s v="sin wms"/>
    <s v="NO"/>
    <s v="NO"/>
    <s v="NO"/>
    <s v="NO"/>
    <s v="NO"/>
    <s v="NO"/>
    <s v="NO"/>
  </r>
  <r>
    <s v="Gobierno de la provincia de Córdoba"/>
    <s v="Secretaría de Ingresos Públicos"/>
    <s v="Local"/>
    <s v="Córdoba"/>
    <s v="cat_cord"/>
    <s v="Dirección General de Catastro"/>
    <s v="http://www.cba.gov.ar/"/>
    <d v="2017-04-07T00:00:00"/>
    <s v="Figliolo Pablo"/>
    <s v="figliolo_p@cordoba.gov.ar"/>
    <s v="nos responden que no tienen Geoservicios y se agrega al visualizador07/04/17 se les escribe para saber los Geoservicios - 10/03/17 Piumetto nos pone en contacto con dos personas Silvia y Andrés, se les escribe, tienen dos visualizadores, cuál es la diferencia? Y se espera saber sobre los geoservicios a Silvia - 02/03/2017 se manda un mail a Piumetto para ver si lo dejamos o lo reemplazamos…//es con usuario y contraseña"/>
    <s v="NO"/>
    <s v="https://gobiernoabierto.cordoba.gob.ar/data/datos-abiertos"/>
    <s v="NO"/>
    <s v="Visualizadores de mapas de jurisdicción Local"/>
    <s v="https://gobiernoabierto.cordoba.gob.ar/mapas/emap/#"/>
    <s v="NO"/>
    <s v="NO"/>
    <s v="NO"/>
    <s v="NO"/>
    <s v="NO"/>
    <s v="NO"/>
    <s v="NO"/>
    <s v="NO"/>
    <x v="3"/>
    <s v="NO"/>
    <s v="sin wms"/>
    <s v="NO"/>
    <s v="NO"/>
    <s v="NO"/>
    <s v="NO"/>
    <s v="NO"/>
    <s v="NO"/>
    <s v="NO"/>
  </r>
  <r>
    <s v="Privado"/>
    <s v="Privado"/>
    <s v="Privado"/>
    <s v="Privado"/>
    <s v="here"/>
    <s v="HERE Argentina S.R.L."/>
    <s v="NO"/>
    <d v="2017-01-16T00:00:00"/>
    <s v="NO"/>
    <s v="NO"/>
    <s v="NO"/>
    <s v="NO"/>
    <s v="NO"/>
    <s v="NO"/>
    <s v="Visualizadores de mapas en Empresas privadas"/>
    <s v="www.here.com"/>
    <s v="NO"/>
    <s v="no"/>
    <s v="NO"/>
    <s v="NO"/>
    <s v="NO"/>
    <s v="NO"/>
    <s v="NO"/>
    <s v="NO"/>
    <x v="3"/>
    <s v="NO"/>
    <s v="sin wms"/>
    <s v="NO"/>
    <s v="NO"/>
    <s v="NO"/>
    <s v="NO"/>
    <s v="NO"/>
    <s v="NO"/>
    <s v="NO"/>
  </r>
  <r>
    <s v="Privado"/>
    <s v="Privado"/>
    <s v="Privado"/>
    <s v="Privado"/>
    <s v="osm"/>
    <s v="Open Street Map"/>
    <s v="NO"/>
    <d v="2017-01-16T00:00:00"/>
    <s v="NO"/>
    <s v="NO"/>
    <s v="NO"/>
    <s v="NO"/>
    <s v="NO"/>
    <s v="NO"/>
    <s v="Visualizadores de mapas de iniciativas colaborativas"/>
    <s v="www.openstreetmap.org"/>
    <s v="NO"/>
    <s v="no"/>
    <s v="NO"/>
    <s v="NO"/>
    <s v="NO"/>
    <s v="NO"/>
    <s v="NO"/>
    <s v="NO"/>
    <x v="3"/>
    <s v="NO"/>
    <s v="sin wms"/>
    <s v="NO"/>
    <s v="NO"/>
    <s v="NO"/>
    <s v="NO"/>
    <s v="NO"/>
    <s v="NO"/>
    <s v="NO"/>
  </r>
  <r>
    <s v="Privado"/>
    <s v="Privado"/>
    <s v="Privado"/>
    <s v="Privado"/>
    <s v="sf_late"/>
    <s v="San Rafael LATE"/>
    <s v="http://sanrafaellate.com.ar/"/>
    <d v="2017-01-16T00:00:00"/>
    <s v="NO"/>
    <s v="NO"/>
    <s v="NO"/>
    <s v="NO"/>
    <s v="NO"/>
    <s v="NO"/>
    <s v="Visualizadores de mapas en Empresas privadas"/>
    <s v="http://sanrafaellate.com.ar/multimedia/Mapas/Ciudad"/>
    <s v="NO"/>
    <s v="no"/>
    <s v="NO"/>
    <s v="NO"/>
    <s v="NO"/>
    <s v="NO"/>
    <s v="NO"/>
    <s v="NO"/>
    <x v="3"/>
    <s v="NO"/>
    <s v="sin wms"/>
    <s v="NO"/>
    <s v="NO"/>
    <s v="NO"/>
    <s v="NO"/>
    <s v="NO"/>
    <s v="NO"/>
    <s v="NO"/>
  </r>
  <r>
    <s v="Privado"/>
    <s v="Privado"/>
    <s v="Privado"/>
    <s v="Privado"/>
    <s v="tucu_bondi"/>
    <s v="TUCUBONDI (Tucumán)"/>
    <s v="http://facebook.com/TucuBondi"/>
    <d v="2017-01-16T00:00:00"/>
    <s v="Estudiantes UTN"/>
    <s v="contacto@tucubondi.com.ar"/>
    <s v="NO"/>
    <s v="NO"/>
    <s v="NO"/>
    <s v="NO"/>
    <s v="Visualizadores de mapas en ONG"/>
    <s v="http://tucubondi.com.ar/"/>
    <s v="NO"/>
    <s v="no"/>
    <s v="NO"/>
    <s v="NO"/>
    <s v="NO"/>
    <s v="NO"/>
    <s v="NO"/>
    <s v="NO"/>
    <x v="3"/>
    <s v="NO"/>
    <s v="sin wms"/>
    <s v="NO"/>
    <s v="NO"/>
    <s v="NO"/>
    <s v="NO"/>
    <s v="NO"/>
    <s v="NO"/>
    <s v="NO"/>
  </r>
  <r>
    <s v="Privado"/>
    <s v="Privado"/>
    <s v="Privado"/>
    <s v="Privado"/>
    <s v="ypf"/>
    <s v="Yacimientos Petrolíferos Fiscales"/>
    <s v="www.ypf.com"/>
    <d v="2017-01-16T00:00:00"/>
    <s v="NO"/>
    <s v="NO"/>
    <s v="NO"/>
    <s v="NO"/>
    <s v="NO"/>
    <s v="NO"/>
    <s v="Visualizadores de mapas en Empresas Públicas"/>
    <s v="www.ypf.com/guia/Paginas/mapa.aspx"/>
    <s v="NO"/>
    <s v="no"/>
    <s v="NO"/>
    <s v="NO"/>
    <s v="NO"/>
    <s v="NO"/>
    <s v="NO"/>
    <s v="NO"/>
    <x v="3"/>
    <s v="NO"/>
    <s v="sin wms"/>
    <s v="NO"/>
    <s v="NO"/>
    <s v="NO"/>
    <s v="NO"/>
    <s v="NO"/>
    <s v="NO"/>
    <s v="NO"/>
  </r>
  <r>
    <s v="Ministerio de Infraestructura, Tierra y Vivienda"/>
    <s v="Dirección General de Inmuebles"/>
    <s v="Provincial"/>
    <s v="Salta"/>
    <s v="sigsa"/>
    <s v="Departamento Sistemas - SIG Dirección General de Inmuebles"/>
    <s v="http://www.inmuebles-salta.gov.ar/"/>
    <d v="2017-01-16T00:00:00"/>
    <s v="Esteban González"/>
    <s v="egonzalez@inmuebles.gov.ar"/>
    <s v="NO"/>
    <s v="NO"/>
    <s v="NO"/>
    <s v="NO"/>
    <s v="Visualizadores de mapas de jurisdicción provincial"/>
    <s v="www.sigsa.gov.ar/mapas/viewer.asp"/>
    <s v="NO"/>
    <s v="NO"/>
    <s v="NO"/>
    <s v="NO"/>
    <s v="NO"/>
    <s v="NO"/>
    <s v="NO"/>
    <s v="NO"/>
    <x v="3"/>
    <s v="NO"/>
    <s v="sin wms"/>
    <s v="NO"/>
    <s v="NO"/>
    <s v="NO"/>
    <s v="NO"/>
    <s v="NO"/>
    <s v="NO"/>
    <s v="NO"/>
  </r>
  <r>
    <s v="Gobierno de la Ciudad de Santa Fe"/>
    <s v="Programa Municipio Digital"/>
    <s v="Local"/>
    <s v="Santa Fe"/>
    <s v="santafe"/>
    <s v="Santa Fe Mapas"/>
    <s v="http://www.santafeciudad.gov.ar/"/>
    <d v="2017-01-18T00:00:00"/>
    <s v="Eduardo Madariaga"/>
    <s v="gestionderiesgo@santafeciudad.gov.ar"/>
    <s v="NO"/>
    <s v="NO"/>
    <s v="NO"/>
    <s v="NO"/>
    <s v="Visualizadores de mapas de jurisdicción Municipal"/>
    <s v="http://muniweb1.santafeciudad.gov.ar/santafemapas/"/>
    <s v="NO"/>
    <s v="no"/>
    <s v="NO"/>
    <s v="NO"/>
    <s v="NO"/>
    <s v="NO"/>
    <s v="NO"/>
    <s v="NO"/>
    <x v="3"/>
    <s v="NO"/>
    <s v="sin wms"/>
    <s v="NO"/>
    <s v="NO"/>
    <s v="NO"/>
    <s v="NO"/>
    <s v="NO"/>
    <s v="NO"/>
    <s v="NO"/>
  </r>
  <r>
    <s v="NO"/>
    <s v="NO"/>
    <s v="Provincial"/>
    <s v="Santa Fe"/>
    <s v="sf_scit"/>
    <s v="Servicio de Catastro e Información Territorial"/>
    <s v="NO"/>
    <d v="2017-01-18T00:00:00"/>
    <s v="Julio Perusini"/>
    <s v="jperusini@santafe.gov.ar"/>
    <s v="no carga el visualizador"/>
    <s v="NO"/>
    <s v="NO"/>
    <s v="NO"/>
    <s v="Visualizadores de mapas de jurisdicción provincial"/>
    <s v="http://mapas.santafe.gov.ar/keyScitGV/inicioweb.jsp"/>
    <s v="NO"/>
    <s v="NO"/>
    <s v="NO"/>
    <s v="NO"/>
    <s v="NO"/>
    <s v="NO"/>
    <s v="NO"/>
    <s v="NO"/>
    <x v="3"/>
    <s v="NO"/>
    <s v="no anda"/>
    <s v="NO"/>
    <s v="NO"/>
    <s v="NO"/>
    <s v="NO"/>
    <s v="NO"/>
    <s v="NO"/>
    <s v="NO"/>
  </r>
  <r>
    <s v="Gobierno de la provincia"/>
    <s v="Secretaria de Desarrollo, Ciencia, Técnica y Gestión Públiva"/>
    <s v="Provincial"/>
    <s v="Santiago del Estero"/>
    <s v="ide_stago"/>
    <s v="IDE Santiago del Estero"/>
    <s v="http://www.sde.gov.ar/"/>
    <d v="2017-07-06T00:00:00"/>
    <s v="Ricardo Montenegro"/>
    <s v="ricardo_a_montenegro@live.com.ar"/>
    <s v="NO"/>
    <s v="NO"/>
    <s v="NO"/>
    <s v="NO"/>
    <s v="IDE de jurisdicción provincial"/>
    <s v="http://www.idesantiago.gob.ar/ide-santiago/"/>
    <s v="NO"/>
    <s v="NO"/>
    <s v="NO"/>
    <s v="NO"/>
    <s v="NO"/>
    <s v="NO"/>
    <s v="NO"/>
    <s v="NO"/>
    <x v="3"/>
    <s v="NO"/>
    <s v="NO"/>
    <s v="NO"/>
    <s v="NO"/>
    <s v="NO"/>
    <s v="NO"/>
    <s v="NO"/>
    <s v="NO"/>
    <s v="NO"/>
  </r>
  <r>
    <s v="Gobierno de la Provincia"/>
    <s v="Subsecretaría de Ordenamiento Territorial"/>
    <s v="Provincial"/>
    <s v="Misiones"/>
    <s v="idemisiones"/>
    <s v="IDE Misiones"/>
    <s v="http://www.ide.misiones.gov.ar/"/>
    <d v="2016-10-25T00:00:00"/>
    <s v="Lucas Russo"/>
    <s v="russorl@hotmail.com"/>
    <s v="NO"/>
    <s v="NO"/>
    <s v="NO"/>
    <s v="NO"/>
    <s v="IDE de jurisdicción provincial"/>
    <s v="http://www.ide.misiones.gov.ar/index.php?option=com_content&amp;view=article&amp;id=8&amp;Itemid=3"/>
    <s v="Organismos Provinciales"/>
    <s v="no"/>
    <s v="NO"/>
    <s v="Organismos Provinciales"/>
    <s v="http://www.ide.misiones.gov.ar/index.php?option=com_content&amp;view=article&amp;id=36&amp;Itemid=4"/>
    <s v="NO"/>
    <s v="NO"/>
    <s v="PHP"/>
    <x v="4"/>
    <s v="NO"/>
    <s v="corresponde al portal"/>
    <s v="NO"/>
    <s v="NO"/>
    <s v="NO"/>
    <s v="NO"/>
    <s v="NO"/>
    <s v="NO"/>
    <s v="NO"/>
  </r>
  <r>
    <s v="Ministerio de Educación de la Provincia"/>
    <s v="Departamento de Planeamiento y Estadística"/>
    <s v="Provincial"/>
    <s v="Tucumán"/>
    <s v="tucu_educ"/>
    <s v="Mapa Educativo Tucumán"/>
    <s v="http://www.educaciontuc.gov.ar/nsitio/"/>
    <d v="2016-10-24T00:00:00"/>
    <s v="Luciana Perez Zamora"/>
    <s v="planeamyest@yahoo.com"/>
    <s v="no"/>
    <s v="NO"/>
    <s v="NO"/>
    <s v="NO"/>
    <s v="Visualizadores de mapas de jurisdicción provincial"/>
    <s v="http://www.educaciontuc.gob.ar/sistema/sistemas/mapa/tucuman/"/>
    <s v="Organismos Provinciales"/>
    <s v="http://www.educaciontuc.gov.ar/sistema/sistemas/mapa/wms/wms.php?"/>
    <s v="NO"/>
    <s v="NO"/>
    <s v="NO"/>
    <s v="NO"/>
    <s v="NO"/>
    <s v="PHP"/>
    <x v="4"/>
    <s v="WMS"/>
    <s v="NO"/>
    <s v="Tucumán"/>
    <s v="WMS Mapa Educativo de Tucuman"/>
    <s v="NO"/>
    <s v="NO"/>
    <s v="NO"/>
    <s v="NO"/>
    <s v="NO"/>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r>
    <m/>
    <m/>
    <m/>
    <m/>
    <m/>
    <m/>
    <m/>
    <m/>
    <m/>
    <m/>
    <m/>
    <m/>
    <m/>
    <m/>
    <m/>
    <m/>
    <m/>
    <m/>
    <m/>
    <m/>
    <m/>
    <m/>
    <m/>
    <m/>
    <x v="5"/>
    <m/>
    <m/>
    <m/>
    <m/>
    <m/>
    <m/>
    <m/>
    <m/>
    <m/>
  </r>
</pivotCacheRecords>
</file>

<file path=xl/pivotCache/pivotCacheRecords4.xml><?xml version="1.0" encoding="utf-8"?>
<pivotCacheRecords xmlns="http://schemas.openxmlformats.org/spreadsheetml/2006/main" xmlns:r="http://schemas.openxmlformats.org/officeDocument/2006/relationships" count="147">
  <r>
    <s v="Ministerio de Energía y Minería"/>
    <s v="Tecnología de la Información, Ministerio de Energía y Minería"/>
    <s v="Nacional"/>
    <s v="Argentina"/>
    <s v="energia"/>
    <s v="Información Geográfica - Energía"/>
    <s v="http://sig.se.gob.ar/"/>
    <d v="2016-12-15T00:00:00"/>
    <s v="Martín Moroni"/>
    <s v="mmoroni@minplan.gob.ar"/>
    <s v="NO"/>
    <s v="Organismos Nacionales"/>
    <s v="http://datos.minem.gob.ar/"/>
    <s v="NO"/>
    <s v="Visualizadores de mapas de jurisdicción nacional"/>
    <s v="http://sig.se.gob.ar/visor/visorsig.php"/>
    <s v="Organismos Nacionales"/>
    <s v="http://sig.se.gob.ar/wmsenergia?"/>
    <s v="NO"/>
    <s v="Organismos Nacionales"/>
    <s v="http://ide.se.gov.ar/geonetwork/"/>
    <s v="http://ide.se.gov.ar/geonetwork/srv/spa/csw?"/>
    <x v="0"/>
    <s v="Habilitado"/>
    <x v="0"/>
    <s v="Mapserver"/>
    <s v="GEONETWORK"/>
    <s v="DUPLICADO!"/>
    <s v="Instituciones Nacionales"/>
    <s v="Mapa de Secretaria de Energía de la República Argentina"/>
    <s v="GEONETWORK"/>
    <s v="Energia"/>
    <s v="Mapa de Secretaría de Energía"/>
    <s v="NO"/>
    <s v="COSECHA POR WMS"/>
  </r>
  <r>
    <s v="Ministerio de Hacienda y Finanzas Públicas"/>
    <s v="INDEC"/>
    <s v="Nacional"/>
    <s v="Argentina"/>
    <s v="indec"/>
    <s v="Geoservicios INDEC"/>
    <s v="http://www.indec.gob.ar/"/>
    <d v="2017-03-01T00:00:00"/>
    <s v="Manuel Retamozo"/>
    <s v="mreta@indec.mecon.gov.ar"/>
    <s v="NO"/>
    <s v="NO"/>
    <s v="NO"/>
    <s v="NO"/>
    <s v="Visualizadores de mapas de jurisdicción nacional"/>
    <s v="http://www.indec.gob.ar/nivel2_default.asp?seccion=T&amp;id_tema=1"/>
    <s v="Organismos Nacionales"/>
    <s v="http://geoservicios.indec.gov.ar/geoserver/wms?"/>
    <s v="http://geoservicios.indec.gov.ar/geoserver/wfs?"/>
    <s v="Organismos Nacionales"/>
    <s v="geoservicios.indec.gov.ar/geonetwork"/>
    <s v="geoservicios.indec.gov.ar/geonetwork"/>
    <x v="0"/>
    <s v="Habilitado"/>
    <x v="0"/>
    <s v="Geoserver"/>
    <s v="GEONETWORK"/>
    <s v="NO"/>
    <s v="Instituciones Nacionales"/>
    <s v="INDEC - Instituto Nacional de Estadística y Censos de la República Argentina - Servicio Web de Mapas"/>
    <s v="GEONETWORK"/>
    <s v="INDEC"/>
    <s v="Geoserver Web Map Service INDEC"/>
    <s v="NO"/>
    <s v="COSECHA POR WMS"/>
  </r>
  <r>
    <s v="Presidencia de la Nación"/>
    <s v="SEDRONAR"/>
    <s v="Nacional"/>
    <s v="Argentina"/>
    <s v="sedronar"/>
    <s v="Dirección de Geo-Referenciamiento y Estadística"/>
    <s v="https://www.argentina.gob.ar/sedronar"/>
    <d v="2016-10-19T00:00:00"/>
    <s v="Mariano Fagalde"/>
    <s v="MFagalde@sedronar.gov.ar"/>
    <s v="NO"/>
    <s v="NO"/>
    <s v="NO"/>
    <s v="NO"/>
    <s v="Visualizadores de mapas de jurisdicción nacional"/>
    <s v="http://mapainteractivo.sedronar.gov.ar/"/>
    <s v="Organismos Nacionales"/>
    <s v="http://mapa.sedronar.gov.ar/geoserver/wms?"/>
    <s v="http://mapa.sedronar.gov.ar/geoserver/wfs?"/>
    <s v="Organismos Nacionales"/>
    <s v="http://mapa.sedronar.gov.ar/catalogue/csw?"/>
    <s v="http://mapa.sedronar.gov.ar/catalogue/csw?"/>
    <x v="0"/>
    <s v="Habilitado"/>
    <x v="1"/>
    <s v="Geoserver"/>
    <s v="CSW"/>
    <s v="NO"/>
    <s v="Instituciones Nacionales"/>
    <s v="Catalogo SEDRONAR"/>
    <s v="CSW"/>
    <s v="SEDRONAR"/>
    <s v="Catalogo SEDRONAR"/>
    <s v="NO"/>
    <s v="COSECHA POR WMS"/>
  </r>
  <r>
    <s v="Ministerio de Agroindustria"/>
    <s v="Ministerio de Agroindustria"/>
    <s v="Nacional"/>
    <s v="Argentina"/>
    <s v="agroind"/>
    <s v="IDE Agroindustria"/>
    <s v="https://datos.magyp.gob.ar/"/>
    <d v="2016-10-26T00:00:00"/>
    <s v="Nora Lucioni"/>
    <s v="nlucioni@siia.gob.ar"/>
    <s v="26/10: se actualizaron visualizador y wms wfs en pag de idera y wms y geonetwork en catalogo // 13/10: se le envía mail para que completen el formulario de datos actualizados para estar seguros. Se aguarda respuesta para actualizar la página. // tienen nueva pagina de datos abiertos"/>
    <s v="Organismos Nacionales"/>
    <s v="https://datos.magyp.gob.ar/"/>
    <s v="NO"/>
    <s v="IDE de jurisdicción nacional"/>
    <s v="http://ide.agroindustria.gob.ar/visor/"/>
    <s v="Organismos Nacionales"/>
    <s v="http://ide.agroindustria.gob.ar/geoserver/agroindustria/ows?service=wms&amp;version=1.1.1&amp;request=GetCapabilities"/>
    <s v="http://ide.agroindustria.gob.ar/geoserver/agroindustria/ows?service=wfs&amp;version=1.1.0&amp;request=GetCapabilities"/>
    <s v="Organismos Nacionales"/>
    <s v="http://ide.agroindustria.gob.ar/geonetwork/"/>
    <s v="http://ide.agroindustria.gob.ar/geonetwork/srv/spa/catalogue/csw?"/>
    <x v="0"/>
    <s v="Habilitado"/>
    <x v="0"/>
    <s v="Geoserver"/>
    <s v="GEONETWORK"/>
    <s v="WMS pausado, se modifica a mano por problema en la versión, solo se puede usar el 1.1"/>
    <s v="Instituciones Nacionales"/>
    <s v="Ministerio de Agroindustria - GeoServer WMS"/>
    <m/>
    <s v="SIIA"/>
    <s v="Ministerio de Agroindustria - GeoServer WMS"/>
    <s v="metadato para borrar"/>
    <s v="COSECHA POR WMS"/>
  </r>
  <r>
    <s v="Ministerio de Agroindustria"/>
    <s v="INTA"/>
    <s v="Nacional"/>
    <s v="Argentina"/>
    <s v="inta"/>
    <s v="GeoINTA - Instituto Nacional de Tecnología Agropecuaria"/>
    <s v="http://geointa.inta.gov.ar/"/>
    <d v="2017-03-01T00:00:00"/>
    <s v="Santiago Banchero"/>
    <s v="banchero.santiago@inta.gob.ar"/>
    <s v="responde - 13/10 mail a banchero para pedir que completen form y cambien nombre de manfredi y bariloche // cambiar a IDE nacional, dado que traen servicios de otros servidores"/>
    <s v="NO"/>
    <s v="NO"/>
    <s v="NO"/>
    <s v="Visualizadores de mapas de jurisdicción nacional"/>
    <s v="http://visor.geointa.inta.gob.ar"/>
    <s v="Organismos Nacionales"/>
    <s v="http://geointa.inta.gov.ar/geoserver/wms?"/>
    <s v="http://geointa.inta.gov.ar/geoserver/wfs"/>
    <s v="Organismos Nacionales"/>
    <s v="http://geointa.inta.gov.ar/CatalogoGeoINTA"/>
    <s v="http://geointa.inta.gov.ar/geonetwork/srv/es/csw"/>
    <x v="1"/>
    <s v="lo estan arreglando"/>
    <x v="2"/>
    <s v="Geoserver"/>
    <s v="WMS"/>
    <s v="NO"/>
    <s v="Instituciones Nacionales"/>
    <s v="GeoINTA WMS"/>
    <s v="GEONETWORK"/>
    <s v="INTA"/>
    <s v="GeoINTA WMS"/>
    <s v="NO"/>
    <s v="COSECHA POR WMS"/>
  </r>
  <r>
    <s v="Ministerio de Agroindustria"/>
    <s v="Ministerio de Agroindustria"/>
    <s v="Nacional"/>
    <s v="Argentina"/>
    <s v="senasa"/>
    <s v="SENASA - Geoportal DNPV"/>
    <s v="http://www.senasa.gob.ar/"/>
    <d v="2017-07-04T00:00:00"/>
    <s v="Javier Orzuza"/>
    <s v="jorzuza@senasa.gob.ar"/>
    <s v="03/07/17 nos escribe javier para avisar que las url ahora son gob.ar con B, se actualiza la web de idera y la tabla, falta chequear la cosecha en el GN de desarrollo. Se le avisa que la pag está actualizada  el 04/07"/>
    <s v="NO"/>
    <s v="NO"/>
    <s v="NO"/>
    <s v="Visualizadores de mapas de jurisdicción nacional"/>
    <s v="https://geonode.senasa.gob.ar/"/>
    <s v="Organismos Nacionales"/>
    <s v="https://geonode.senasa.gob.ar/geoserver/wms?"/>
    <s v="https://geonode.senasa.gob.ar/geoserver/wfs?"/>
    <s v="Organismos Nacionales"/>
    <s v="https://geonode.senasa.gob.ar/search/form/"/>
    <s v="https://geonode.senasa.gob.ar/catalogue/csw"/>
    <x v="0"/>
    <s v="Habilitado"/>
    <x v="1"/>
    <s v="Geoserver"/>
    <s v="CSW"/>
    <s v="error: sun.security.validator.ValidatorException: PKIX path validation failed: java.security.cert.CertPathValidatorException: timestamp check failed"/>
    <s v="Instituciones Nacionales"/>
    <s v="SENASA WMS DNPV (Direccion Nacional de Proteccion Vegetal)"/>
    <s v="CSW"/>
    <s v="SENASA"/>
    <s v="SENASA DNPV WMS"/>
    <s v="NO"/>
    <s v="COSECHA POR WMS"/>
  </r>
  <r>
    <s v="Ministerio de Ciencia, tecnología e Innovación Productiva"/>
    <s v="CONAE"/>
    <s v="Nacional"/>
    <s v="Argentina"/>
    <s v="conae"/>
    <s v="Geoportal CONAE"/>
    <s v="http://www.conae.gov.ar/"/>
    <d v="2016-12-28T00:00:00"/>
    <s v="Ariel Anthieni"/>
    <s v="metadatos@conae.gov.ar"/>
    <s v="19/12 se consulta por cambios en la cosecha y geoservicios"/>
    <s v="NO"/>
    <s v="NO"/>
    <s v="NO"/>
    <s v="IDE de jurisdicción nacional"/>
    <s v="http://geoportal.conae.gov.ar/geoexplorer/composer/"/>
    <s v="Organismos Nacionales"/>
    <s v="http://geoservicios.conae.gov.ar/geoserver/GeoServiciosCONAE/wms?"/>
    <s v="NO"/>
    <s v="Organismos Nacionales"/>
    <s v="https://metadatos.conae.gov.ar/"/>
    <s v="https://metadatos.conae.gov.ar/geonetwork/srv/es/csw?"/>
    <x v="1"/>
    <s v="Deshabilitado"/>
    <x v="2"/>
    <s v="Geoserver"/>
    <s v="NO"/>
    <s v="el geonetwork no está en línea"/>
    <s v="NO"/>
    <s v="NO"/>
    <s v="NO"/>
    <s v="NO"/>
    <s v="NO"/>
    <s v="NO"/>
    <s v="revisar!!"/>
  </r>
  <r>
    <s v="Ministerio de Comunicaciones"/>
    <s v="ARSAT"/>
    <s v="Privado"/>
    <s v="Argentina"/>
    <s v="arsat"/>
    <s v="IDE ARSAT"/>
    <s v="http://satelitesarsat.com.ar/"/>
    <d v="2017-07-05T00:00:00"/>
    <s v="Gustavo Camporro"/>
    <s v="gcamporro@arsat.com.ar"/>
    <s v="05/07 nos manda wms"/>
    <s v="Organismos Nacionales"/>
    <s v="http://datos.arsat.com.ar/"/>
    <s v="NO"/>
    <s v="IDE de empresas públicas"/>
    <s v="http://ide.arsat.com.ar/ide-arsat/"/>
    <s v="Empresas Publicas"/>
    <s v="http://ide.arsat.com.ar/ide-arsat/geoServices/wms"/>
    <s v="NO"/>
    <s v="NO"/>
    <s v="NO"/>
    <s v="NO"/>
    <x v="1"/>
    <s v="NO"/>
    <x v="3"/>
    <s v="Geoserver"/>
    <s v="NO"/>
    <s v="NO"/>
    <s v="NO"/>
    <s v="NO"/>
    <s v="NO"/>
    <s v="NO"/>
    <s v="NO"/>
    <s v="NO"/>
    <s v="NO"/>
  </r>
  <r>
    <s v="Ministerio de Ambiente y Desarrollo Sustentable"/>
    <s v="Ministerio de Ambiente y Desarrollo Sustentable"/>
    <s v="Nacional"/>
    <s v="Argentina"/>
    <s v="ambiente"/>
    <s v="IDE Ambiental"/>
    <s v="http://mapas.ambiente.gob.ar/"/>
    <d v="2017-03-16T00:00:00"/>
    <s v="Marcelo Quatraro"/>
    <s v="mquatraro@ambiente.gob.ar"/>
    <s v="09/03/2017 se les escribe para que corrijan los nombres de las capas, responde gracias por el mail y sugerencias, pero nada mas // los nombres de capas tienen un link que no levanta bien ojo 11/11 pudieron implementar el mapa base con las instrucciones que les mandamos en su GN de prueba"/>
    <s v="NO"/>
    <s v="NO"/>
    <s v="http://www.idera.gob.ar/images/stories/downloads/documentos/normativa/IDE_Ambiental_Resolucion_67_2015.pdf"/>
    <s v="IDE de jurisdicción nacional"/>
    <s v="http://mapas.ambiente.gob.ar/"/>
    <s v="Organismos Nacionales"/>
    <s v="http://geo2.ambiente.gob.ar/geoserver/wms?"/>
    <s v="http://geo2.ambiente.gob.ar/geoserver/wfs?"/>
    <s v="NO"/>
    <s v="NO"/>
    <s v="NO"/>
    <x v="1"/>
    <s v="NO"/>
    <x v="2"/>
    <s v="Geoserver"/>
    <s v="WMS"/>
    <s v="NO"/>
    <s v="Instituciones Nacionales"/>
    <s v="IDEAmbiental - SAyDS"/>
    <s v="WMS"/>
    <s v="Ambiente"/>
    <s v="IDEAmbiental - SAyDS"/>
    <s v="NO"/>
    <s v="NO"/>
  </r>
  <r>
    <s v="Ministerio de Ambiente y Desarrollo Sustentable"/>
    <s v="IANIGLA"/>
    <s v="Nacional"/>
    <s v="Argentina"/>
    <s v="glaciares"/>
    <s v="Inventario Nacional de Glaciares"/>
    <s v="http://www.glaciaresargentinos.gob.ar/"/>
    <d v="2017-03-01T00:00:00"/>
    <s v="Gustavo Costa"/>
    <s v="gcosta@mendoza-conicet.gob.ar"/>
    <s v="06/07/17 se manda mail a G. costa por el nombre del wms. UNCUYO Gobierno de Mendoza"/>
    <s v="NO"/>
    <s v="NO"/>
    <s v="NO"/>
    <s v="Visualizadores de mapas de jurisdicción nacional"/>
    <s v="http://www.glaciaresargentinos.gob.ar/mapas/"/>
    <s v="Organismos Nacionales"/>
    <s v="http://www.glaciaresargentinos.gob.ar:8080/geoserver/wms?"/>
    <s v="http://www.glaciaresargentinos.gob.ar:8080/geoserver/ows?"/>
    <s v="NO"/>
    <s v="NO"/>
    <s v="NO"/>
    <x v="1"/>
    <s v="NO"/>
    <x v="2"/>
    <s v="Geoserver"/>
    <s v="WMS"/>
    <s v="NO"/>
    <s v="Instituciones Nacionales"/>
    <s v="GeoServer Web Map Service"/>
    <s v="NO"/>
    <s v="NO"/>
    <s v="NO"/>
    <s v="NO"/>
    <s v="NO"/>
  </r>
  <r>
    <s v="Ministerio de Ciencia, tecnología e Innovación Productiva"/>
    <s v="CONAE"/>
    <s v="Nacional"/>
    <s v="Argentina"/>
    <s v="conae_caearte"/>
    <s v="CAEARTE"/>
    <s v="http://www.conae.gov.ar/"/>
    <d v="2016-12-28T00:00:00"/>
    <s v="Mario Alberto Lanfri"/>
    <s v="lamfri@conae.gov.ar"/>
    <s v="NO"/>
    <s v="NO"/>
    <s v="NO"/>
    <s v="NO"/>
    <s v="IDE de jurisdicción nacional"/>
    <s v="http://dengue.caearte.conae.gov.ar/geoexplorer/composer/"/>
    <s v="Organismos Nacionales"/>
    <s v="http://dengue.caearte.conae.gov.ar/geoserver/HAPN/wms?"/>
    <s v="http://dengue.caearte.conae.gov.ar/geoserver/wfs"/>
    <s v="NO"/>
    <s v="NO"/>
    <s v="NO"/>
    <x v="1"/>
    <s v="NO"/>
    <x v="2"/>
    <s v="Geoserver"/>
    <s v="WMS"/>
    <s v="NO"/>
    <s v="Instituciones Nacionales"/>
    <s v="Servicio de Mapas de Estratificación de Riesgo de Dengue"/>
    <s v="WMS"/>
    <s v="CONAE"/>
    <s v="Servicio de Mapas de Estratificación de Riesgo de Dengue"/>
    <s v="http://servicios.idera.gob.ar/seguimientoIDE/view.php?id=2 "/>
    <s v="NO"/>
  </r>
  <r>
    <s v="Ministerio de Ciencia, tecnología e Innovación Productiva"/>
    <s v="CONAE"/>
    <s v="Nacional"/>
    <s v="Argentina"/>
    <s v="conae_ambiente"/>
    <s v="Ambiente - CONAE"/>
    <s v="https://geoportal.conae.gov.ar/geoexplorer/externals/ext/aboutConae.htm"/>
    <d v="2016-12-28T00:00:00"/>
    <s v="Ariel Anthieni"/>
    <s v="metadatos@conae.gov.ar"/>
    <s v="06/07/17 se consulta con Ariel Anthieni por el nombre del WMS"/>
    <s v="NO"/>
    <s v="NO"/>
    <s v="NO"/>
    <s v="NO"/>
    <s v="CONAE"/>
    <s v="Organismos Nacionales"/>
    <s v="http://ambiente.caearte.conae.gov.ar/geoserver/wms?"/>
    <s v="NO"/>
    <s v="NO"/>
    <s v="NO"/>
    <s v="NO"/>
    <x v="1"/>
    <s v="NO"/>
    <x v="2"/>
    <s v="Geoserver"/>
    <s v="WMS"/>
    <s v="NO"/>
    <s v="Instituciones Nacionales"/>
    <s v="(vacío)"/>
    <s v="NO"/>
    <s v="NO"/>
    <s v="NO"/>
    <s v="NO"/>
    <s v="revisar!!"/>
  </r>
  <r>
    <s v="Ministerio de Ciencia, tecnología e Innovación Productiva"/>
    <s v="CONAE"/>
    <s v="Nacional"/>
    <s v="Argentina"/>
    <s v="conae_cenizas"/>
    <s v="CENIZAS (NPP y MODIS)"/>
    <s v="https://geoportal.conae.gov.ar/geoexplorer/externals/ext/aboutConae.htm"/>
    <d v="2016-12-28T00:00:00"/>
    <s v="Ariel Anthieni"/>
    <s v="metadatos@conae.gov.ar"/>
    <s v="NO"/>
    <s v="NO"/>
    <s v="NO"/>
    <s v="NO"/>
    <s v="NO"/>
    <s v="CONAE"/>
    <s v="Organismos Nacionales"/>
    <s v="http://geoservicios.conae.gov.ar/geoserver/Cenizas/wms?"/>
    <s v="NO"/>
    <s v="NO"/>
    <s v="NO"/>
    <s v="NO"/>
    <x v="1"/>
    <s v="NO"/>
    <x v="2"/>
    <s v="Geoserver"/>
    <s v="WMS"/>
    <s v="NO"/>
    <s v="Instituciones Nacionales"/>
    <s v="Geoservicios WMS CONAE"/>
    <s v="NO"/>
    <s v="NO"/>
    <s v="NO"/>
    <s v="NO"/>
    <s v="revisar!!"/>
  </r>
  <r>
    <s v="Ministerio de Ciencia, tecnología e Innovación Productiva"/>
    <s v="CONAE"/>
    <s v="Nacional"/>
    <s v="Argentina"/>
    <s v="conae_focos"/>
    <s v="Focos de Calor (MODIS) - CONAE"/>
    <s v="https://geoportal.conae.gov.ar/geoexplorer/externals/ext/aboutConae.htm"/>
    <d v="2016-12-28T00:00:00"/>
    <s v="Ariel Anthieni"/>
    <s v="metadatos@conae.gov.ar"/>
    <s v="06/07/17 se consulta con Ariel Anthieni por el nombre del WMS"/>
    <s v="NO"/>
    <s v="NO"/>
    <s v="NO"/>
    <s v="IDE de jurisdicción nacional"/>
    <s v="https://geoavisos.conae.gov.ar/"/>
    <s v="Organismos Nacionales"/>
    <s v="http://focosdecalor.conae.gov.ar/geoserver/FocosDeCalor/wms?"/>
    <s v="NO"/>
    <s v="NO"/>
    <s v="NO"/>
    <s v="NO"/>
    <x v="1"/>
    <s v="NO"/>
    <x v="2"/>
    <s v="Geoserver"/>
    <s v="WMS"/>
    <s v="NO"/>
    <s v="Instituciones Nacionales"/>
    <s v="GeoServer Web Map Service"/>
    <s v="NO"/>
    <s v="NO"/>
    <s v="NO"/>
    <s v="NO"/>
    <s v="revisar!!"/>
  </r>
  <r>
    <s v="Ministerio de Ciencia, tecnología e Innovación Productiva"/>
    <s v="CONAE"/>
    <s v="Nacional"/>
    <s v="Argentina"/>
    <s v="conae_landsat8"/>
    <s v="Landsat8 - CONAE"/>
    <s v="https://geoportal.conae.gov.ar/geoexplorer/externals/ext/aboutConae.htm"/>
    <d v="2016-12-28T00:00:00"/>
    <s v="Ariel Anthieni"/>
    <s v="metadatos@conae.gov.ar"/>
    <s v="NO"/>
    <s v="NO"/>
    <s v="NO"/>
    <s v="NO"/>
    <s v="NO"/>
    <s v="CONAE"/>
    <s v="Organismos Nacionales"/>
    <s v="http://geoservicios.conae.gov.ar/geoserver/Landsat8/wms?"/>
    <s v="NO"/>
    <s v="NO"/>
    <s v="NO"/>
    <s v="NO"/>
    <x v="1"/>
    <s v="NO"/>
    <x v="2"/>
    <s v="Geoserver"/>
    <s v="WMS"/>
    <s v="NO"/>
    <s v="Instituciones Nacionales"/>
    <s v="Geoservicios WMS CONAE"/>
    <s v="NO"/>
    <s v="NO"/>
    <s v="NO"/>
    <s v="NO"/>
    <s v="revisar!!"/>
  </r>
  <r>
    <s v="Ministerio de Ciencia, tecnología e Innovación Productiva"/>
    <s v="CONAE"/>
    <s v="Nacional"/>
    <s v="Argentina"/>
    <s v="conae_modis"/>
    <s v="SMN: Productos MODIS Valor Agregado"/>
    <s v="https://geoportal.conae.gov.ar/geoexplorer/externals/ext/aboutConae.htm"/>
    <d v="2016-12-28T00:00:00"/>
    <s v="Ariel Anthieni"/>
    <s v="metadatos@conae.gov.ar"/>
    <s v="NO"/>
    <s v="NO"/>
    <s v="NO"/>
    <s v="NO"/>
    <s v="NO"/>
    <s v="CONAE"/>
    <s v="Organismos Nacionales"/>
    <s v="http://geoservicios.conae.gov.ar/geoserver/SMN/wms?"/>
    <s v="NO"/>
    <s v="NO"/>
    <s v="NO"/>
    <s v="NO"/>
    <x v="1"/>
    <s v="NO"/>
    <x v="2"/>
    <s v="Geoserver"/>
    <s v="WMS"/>
    <s v="NO"/>
    <s v="Instituciones Nacionales"/>
    <s v="Geoservicios WMS CONAE"/>
    <s v="NO"/>
    <s v="NO"/>
    <s v="NO"/>
    <s v="NO"/>
    <s v="revisar!!"/>
  </r>
  <r>
    <s v="Ministerio de Defensa"/>
    <s v="Mapa Educativo, IGN, INDEC"/>
    <s v="Nacional"/>
    <s v="Argentina"/>
    <s v="bahra"/>
    <s v="BAHRA"/>
    <s v="http://www.bahra.gob.ar/"/>
    <d v="2017-03-29T00:00:00"/>
    <s v="Gonzalo Pérez"/>
    <s v="gperez@ign.gob.ar"/>
    <s v="se agrega a las páginas de Geoservicios y Visualizadores"/>
    <s v="NO"/>
    <s v="NO"/>
    <s v="NO"/>
    <s v="Visualizadores de mapas de jurisdicción nacional"/>
    <s v="www.bahra.gob.ar/mapa/"/>
    <s v="Organismos Nacionales"/>
    <s v="http://wms.ign.gob.ar/geoserver/idera/bahra/wms?"/>
    <s v="http://wms.ign.gob.ar/geoserver/idera/bahra/wfs?"/>
    <s v="NO"/>
    <s v="NO"/>
    <s v="NO"/>
    <x v="1"/>
    <s v="NO"/>
    <x v="2"/>
    <s v="Geoserver"/>
    <s v="WMS"/>
    <s v="WMS pausado para cambiar el nombre del metadato"/>
    <s v="Instituciones Nacionales"/>
    <s v="BAHRA"/>
    <s v="WMS"/>
    <s v="BAHRA"/>
    <s v="Servicio de Mapas de la Base de Asentamientos Humanos de la República Argentina"/>
    <s v="NO"/>
    <s v="NO"/>
  </r>
  <r>
    <s v="Ministerio de Defensa"/>
    <s v="Instituto Geografico Nacional"/>
    <s v="Nacional"/>
    <s v="Argentina"/>
    <s v="ign"/>
    <s v="IGN"/>
    <s v="http://www.ign.gob.ar/"/>
    <d v="2016-10-18T00:00:00"/>
    <s v="Horacio Castellaro"/>
    <s v="hcastellaro@ign.gob.ar"/>
    <s v="NO"/>
    <s v="Organismos Nacionales"/>
    <s v="http://www.ign.gob.ar/content/datos-abiertos"/>
    <s v="NO"/>
    <s v="IDE de jurisdicción nacional"/>
    <s v="https://ide.ign.gob.ar/portal/home/"/>
    <s v="Organismos Nacionales"/>
    <s v="http://wms.ign.gob.ar/geoserver/wms?"/>
    <s v="http://wms.ign.gob.ar/geoserver/wms?"/>
    <s v="NO"/>
    <s v="NO"/>
    <s v="NO"/>
    <x v="1"/>
    <s v="En desarrollo"/>
    <x v="2"/>
    <s v="Geoserver"/>
    <s v="WMS"/>
    <s v="NO"/>
    <s v="Instituciones Nacionales"/>
    <s v="Instituto Geográfico Nacional de la República Argentina"/>
    <s v="WMS"/>
    <s v="IGN"/>
    <s v="Instituto Geográfico Nacional de la República Argentina"/>
    <s v="NO"/>
    <s v="NO"/>
  </r>
  <r>
    <s v="Ministerio de Educación y Deportes"/>
    <s v="Educación"/>
    <s v="Nacional"/>
    <s v="Argentina"/>
    <s v="mapa_edu"/>
    <s v="Mapa Educativo"/>
    <s v="http://mapa.educacion.gob.ar"/>
    <d v="2017-04-19T00:00:00"/>
    <s v="Luis Piccinali"/>
    <s v="luispicci@gmail.com"/>
    <s v="19/04/2017 actualizacion de los datos"/>
    <s v="NO"/>
    <s v="NO"/>
    <s v="NO"/>
    <s v="Visualizadores de mapas de jurisdicción nacional"/>
    <s v="http://mapa.educacion.gob.ar/mapas/educacion/localizar/"/>
    <s v="Organismos Nacionales"/>
    <s v="http://mapa.educacion.gob.ar/geoserver/ogc/wms?"/>
    <s v="http://mapa.educacion.gob.ar/geoserver/ogc/wfs?"/>
    <s v="NO"/>
    <s v="NO"/>
    <s v="NO"/>
    <x v="1"/>
    <s v="NO"/>
    <x v="2"/>
    <s v="Geoserver"/>
    <s v="WMS"/>
    <s v="NO"/>
    <s v="Instituciones Nacionales"/>
    <s v="Servicio de Mapas del Programa Nacional Mapa Educativo"/>
    <s v="NO"/>
    <s v="Mapa_Educativo"/>
    <s v="Servicio de Mapas del Programa Nacional Mapa Educativo"/>
    <s v="NO"/>
    <s v="NO"/>
  </r>
  <r>
    <s v="Ministerio de Energía y Minería"/>
    <s v="SEGEMAR"/>
    <s v="Nacional"/>
    <s v="Argentina"/>
    <s v="segemar"/>
    <s v="SIG SEGEMAR"/>
    <s v="http://segemar.gov.ar/"/>
    <d v="2017-06-07T00:00:00"/>
    <s v="Federico Ferpozzi"/>
    <s v="fedeferpo@gmail.com"/>
    <s v="NO"/>
    <s v="NO"/>
    <s v="NO"/>
    <s v="NO"/>
    <s v="Visualizadores de mapas de jurisdicción nacional"/>
    <s v="http://sig.segemar.gov.ar"/>
    <s v="Organismos Nacionales"/>
    <s v="http://sig.segemar.gov.ar/wms"/>
    <s v="NO"/>
    <s v="NO"/>
    <s v="NO"/>
    <s v="NO"/>
    <x v="1"/>
    <s v="NO"/>
    <x v="4"/>
    <s v="Mapserver"/>
    <s v="WMS"/>
    <s v="NO"/>
    <s v="Instituciones Nacionales"/>
    <s v="Servicio WMS del Servicio Geologico Minero Argentino"/>
    <s v="NO"/>
    <s v="NO"/>
    <s v="NO"/>
    <s v="NO"/>
    <s v="NO"/>
  </r>
  <r>
    <s v="Ministerio de Interior, Obras Públicas y Vivienda"/>
    <m/>
    <s v="Nacional"/>
    <s v="Argentina"/>
    <s v="plan_terri"/>
    <s v="Planificación  Territorial"/>
    <s v="http://www.planificacion.gob.ar/"/>
    <d v="2016-10-19T00:00:00"/>
    <s v="Daniela Grifoni"/>
    <s v="dgrifoni@mininterior.gob.ar"/>
    <s v="06/07/17 se le escribe a Rafael, para ver si pudo ver nuestras instrucciones 29/03/17 rrodriguezcastro@mininterior.gob.ar es el contacto técnico. Se lo asesora en como cambiar el nombre del WMS, se aguarda respuesta."/>
    <s v="NO"/>
    <s v="NO"/>
    <s v="http://www.idera.gob.ar/images/stories/downloads/documentos/normativa/PIP_Ministerio_de_Planificacion_Resolucion_1278_2014.pdf"/>
    <s v="IDE de jurisdicción nacional"/>
    <s v="http://sig.planificacion.gob.ar/maps/visor/"/>
    <s v="Organismos Nacionales"/>
    <s v="http://sig.planificacion.gob.ar/layers/public_wxs/"/>
    <s v="http://sig.planificacion.gob.ar/layers/public_wxs/"/>
    <s v="NO"/>
    <s v="NO"/>
    <s v="NO"/>
    <x v="1"/>
    <s v="NO"/>
    <x v="4"/>
    <s v="Mapserver"/>
    <s v="WMS"/>
    <s v="NO"/>
    <s v="Instituciones Nacionales"/>
    <s v="(vacío)"/>
    <s v="WMS"/>
    <s v="Planificacion"/>
    <s v="-"/>
    <s v="NO"/>
    <s v="NO"/>
  </r>
  <r>
    <s v="Jefatura de Gabinete de Ministros"/>
    <s v="Ente Nacional Regulador del Gas"/>
    <s v="Nacional"/>
    <s v="Argentina"/>
    <s v="enargas"/>
    <s v="Ente Nacional Regulador del Gas (ENARGAS)"/>
    <s v="http://www.enargas.gov.ar"/>
    <d v="2017-03-01T00:00:00"/>
    <s v="NO"/>
    <s v="NO"/>
    <s v="NO"/>
    <s v="NO"/>
    <s v="NO"/>
    <s v="NO"/>
    <s v="Visualizadores de mapas de jurisdicción nacional"/>
    <s v="http://www.enargas.gov.ar/GIS/Apps/Mapa_Interactivo_ENARGAS_V1.0/ext/"/>
    <s v="NO"/>
    <s v="no"/>
    <s v="NO"/>
    <s v="NO"/>
    <s v="NO"/>
    <s v="NO"/>
    <x v="1"/>
    <s v="NO"/>
    <x v="3"/>
    <s v="NO"/>
    <s v="NO"/>
    <s v="sin wms"/>
    <s v="NO"/>
    <s v="NO"/>
    <s v="NO"/>
    <s v="NO"/>
    <s v="NO"/>
    <s v="NO"/>
    <s v="NO"/>
  </r>
  <r>
    <s v="Ministerio de Cultura"/>
    <s v="Sistema de Información Cultural de la República Argentina"/>
    <s v="Nacional"/>
    <s v="Argentina"/>
    <s v="sinca"/>
    <s v="Sistema de Información Cultural de la República Argentina"/>
    <s v="http://www.sinca.gob.ar"/>
    <d v="2017-03-01T00:00:00"/>
    <s v="Hernán Seiguer"/>
    <s v="hernanseiguer@gmail.com"/>
    <s v="02/03 se le manda mail para que complete el formulario"/>
    <s v="NO"/>
    <s v="NO"/>
    <s v="NO"/>
    <s v="Visualizadores de mapas de jurisdicción nacional"/>
    <s v="http://www.sinca.gob.ar/sic/mapa/"/>
    <s v="NO"/>
    <s v="no"/>
    <s v="NO"/>
    <s v="NO"/>
    <s v="NO"/>
    <s v="NO"/>
    <x v="1"/>
    <s v="NO"/>
    <x v="3"/>
    <s v="NO"/>
    <s v="NO"/>
    <s v="sin wms"/>
    <s v="NO"/>
    <s v="NO"/>
    <s v="NO"/>
    <s v="NO"/>
    <s v="NO"/>
    <s v="NO"/>
    <s v="NO"/>
  </r>
  <r>
    <s v="Municipalidad de Pergamino"/>
    <s v="Dirección de Sistemas de Informacion Georreferecniada"/>
    <s v="Local"/>
    <s v="Buenos Aires"/>
    <s v="pergamino"/>
    <s v="IDE Pergamino"/>
    <s v="http://www.pergamino.gob.ar/"/>
    <d v="2017-11-01T00:00:00"/>
    <s v="Federico Gazaba"/>
    <s v="federico.gazaba@pergamino.gob.ar"/>
    <s v="actualizado wms en pagina"/>
    <s v="NO"/>
    <s v="NO"/>
    <s v="NO"/>
    <s v="IDE de jurisdicción municipal"/>
    <s v="http://ide.pergamino.gob.ar/"/>
    <s v="Organismos Locales"/>
    <s v="http://ide.pergamino.gob.ar:8080/geoserver/wms?"/>
    <s v="http://ide.pergamino.gob.ar:8080/geoserver/wfs?"/>
    <s v="Organismos Locales"/>
    <s v="http://ide.pergamino.gob.ar:8080/geonetwork/"/>
    <s v="http://ide.pergamino.gob.ar:8080/geonetwork/srv/es/csw?"/>
    <x v="0"/>
    <s v="Habilitado"/>
    <x v="0"/>
    <s v="Geoserver"/>
    <s v="GEONETWORK"/>
    <s v="NO"/>
    <s v="Buenos Aires"/>
    <s v="IDE Pergamino"/>
    <s v="GEONETWORK"/>
    <s v="IDE_Pergamino"/>
    <s v="IDE Pergamino"/>
    <s v="NO"/>
    <s v="COSECHA POR WMS"/>
  </r>
  <r>
    <s v="Muncipalidad de Moreno"/>
    <s v="Dirección General de Desarrollo Tecnológico"/>
    <s v="Local"/>
    <s v="Buenos Aires"/>
    <s v="moreno"/>
    <s v="Ide Moreno"/>
    <s v="http://www.moreno.gob.ar/"/>
    <d v="2016-10-26T00:00:00"/>
    <s v="Daniel Rivas"/>
    <s v="danielpablorivas@gmail.com"/>
    <s v="07/04/17 había preguntado el 29/03 a que link me refería...se le informa que nos referíamos a su consulta y que confirme si preguntaba por el visualizador.... -13-21/03/17 se le manda mail consultando sobre la normativa IDE, dado que consulta porque no está en esa categoría28/12 se manda mail consultando por el catálogo, responden que está online pero hay problemas de dominios, nos avisarán cuando esté // 26/10 se manda mail por el catálogo porque no anda el catalogo, el contacto es desarrollo.tecnologico.moreno@gmail.com con Martín Flores o Laura"/>
    <s v="NO"/>
    <s v="NO"/>
    <s v="NO"/>
    <s v="IDE de jurisdicción municipal"/>
    <s v="http://mapas.moreno.gob.ar/"/>
    <s v="Organismos Locales"/>
    <s v="http://mapas.moreno.gob.ar/cgi-bin/mapserv?map=ide"/>
    <s v="http://mapas.moreno.gob.ar/cgi-bin/mapserv?map=ide_wfs"/>
    <s v="Organismos Locales"/>
    <s v="http://csw.moreno.gob.ar:8080/geonetwork"/>
    <s v="NO"/>
    <x v="0"/>
    <s v="NO"/>
    <x v="0"/>
    <s v="Mapserver"/>
    <s v="GEONETWORK"/>
    <s v="todos los metadatos como servicios"/>
    <s v="Buenos Aires"/>
    <s v="WMS IDE Moreno Municipio"/>
    <s v="GEONETWORK"/>
    <s v="IDE_Moreno"/>
    <s v="WMS IDE Moreno Municipio"/>
    <s v="PROBLEMAS CON EL EXTENT DE LAS CAPAS, EN QGIS NO CARGA"/>
    <s v="NO"/>
  </r>
  <r>
    <s v="Universidad Nacional de General Sarmiento"/>
    <s v="Instituto del Conurbano"/>
    <s v="Universidad"/>
    <s v="Buenos Aires"/>
    <s v="ungs"/>
    <s v="IDE CONURBANO"/>
    <s v="www.ungs.edu.ar/"/>
    <d v="2016-10-19T00:00:00"/>
    <s v="Andrés Jurez"/>
    <s v="ideconurbano@gmail.com"/>
    <s v="NO"/>
    <s v="NO"/>
    <s v="NO"/>
    <s v="NO"/>
    <s v="Universidades"/>
    <s v="http://ideconurbano.ungs.edu.ar/"/>
    <s v="Universidades"/>
    <s v="http://ideconurbano.ungs.edu.ar/geoserver/wms?"/>
    <s v="http://ideconurbano.ungs.edu.ar/geoserver/wfs?"/>
    <s v="Universidades"/>
    <s v="http://ideconurbano.ungs.edu.ar/"/>
    <s v="http://ideconurbano.ungs.edu.ar/catalogue/csw?"/>
    <x v="0"/>
    <s v="Habilitado"/>
    <x v="1"/>
    <s v="Geoserver"/>
    <s v="CSW"/>
    <s v="NO"/>
    <s v="Universidades"/>
    <s v="Servicio de Mapas Web de la IDE del Conurbano"/>
    <s v="CSW"/>
    <s v="IDE_Conurbano"/>
    <s v="NO"/>
    <s v="NO"/>
    <s v="COSECHA POR WMS"/>
  </r>
  <r>
    <s v="Ministerio de Infraestructura y Servicios Públicos"/>
    <s v="Subsecretaría Social de Tierras, Urbanismo y Vivienda - Instituto de la Vivienda de la Provincia de Buenos Aires"/>
    <s v="Provincial"/>
    <s v="Buenos Aires"/>
    <s v="idehab"/>
    <s v="IDEHab"/>
    <s v="http://www.mosp.gba.gov.ar/subsecretarias/subST.php"/>
    <d v="2017-02-24T00:00:00"/>
    <s v="NO"/>
    <s v="idehab.pba@gmail.com"/>
    <s v="06/07/17 se le escribe a Fede Sanchez para ver en que estado se encuentra la actualización del servidor y si pueden cambiar el nombre del geoserver // 10/04/17 responde que estan revisando el sistema y ponen cc al responsable de informática que es Federico Sanchez -- 07/04/17 se les consulta si lo pudieron ver, dado que no han completado el formulario  - 07/03/17 dicen que van a completar el formulario - 24/02/2017 se manda mail a ver si está vigente y si completan el form"/>
    <s v="NO"/>
    <s v="NO"/>
    <s v="NO"/>
    <s v="IDE de jurisdicción provincial"/>
    <s v="http://190.188.234.6/mapa"/>
    <s v="Organismos Provinciales"/>
    <s v="http://190.188.234.6/geoserver/wms?"/>
    <s v="NO"/>
    <s v="NO"/>
    <s v="NO"/>
    <s v="NO"/>
    <x v="1"/>
    <s v="NO"/>
    <x v="2"/>
    <s v="Geoserver"/>
    <s v="WMS"/>
    <s v="NO"/>
    <s v="Buenos Aires"/>
    <s v="My GeoServer WMS"/>
    <s v="NO"/>
    <s v="NO"/>
    <s v="NO"/>
    <s v="NO"/>
    <s v="NO"/>
  </r>
  <r>
    <s v="ARBA"/>
    <s v="ARBA"/>
    <s v="Provincial"/>
    <s v="Buenos Aires"/>
    <s v="arba"/>
    <s v="CARTO ARBA"/>
    <s v="http://www.arba.gov.ar/"/>
    <d v="2016-10-19T00:00:00"/>
    <s v="Juan Arrigoni"/>
    <s v="jarrigoni@arba.gov.ar"/>
    <s v="deshabilitado wfs"/>
    <s v="NO"/>
    <s v="NO"/>
    <s v="NO"/>
    <s v="Visualizadores de mapas de jurisdicción provincial"/>
    <s v="www.carto.arba.gov.ar"/>
    <s v="Organismos Provinciales"/>
    <s v="http://cartoservices.arba.gov.ar/geoserver/cartoservice/wms?"/>
    <s v="NO"/>
    <s v="NO"/>
    <s v="NO"/>
    <s v="NO"/>
    <x v="1"/>
    <s v="NO"/>
    <x v="2"/>
    <s v="Geoserver"/>
    <s v="WMS"/>
    <s v="NO"/>
    <s v="Buenos Aires"/>
    <s v="Servicio WMS ARBA"/>
    <s v="WMS"/>
    <s v="ARBA"/>
    <s v="Servicio WMS ARBA"/>
    <s v="NO"/>
    <s v="NO"/>
  </r>
  <r>
    <s v="Ministerio de Infraestructura y Servicios Públicos"/>
    <s v="Infraestructura"/>
    <s v="Provincial"/>
    <s v="Buenos Aires"/>
    <s v="infra"/>
    <s v="GeoInfra"/>
    <s v="www.mosp.gba.gov.ar"/>
    <d v="2017-05-24T00:00:00"/>
    <s v="Carlos Meza Mauro Zayfert"/>
    <s v="geobasig@gmail.com / maurozayfert@gmail.com"/>
    <s v="07/07/17 se le escribe a Juan Garriz para ver si pueden completar los metadatos del geoserver//  24/05 se le escribe a Juan dado que el WMS de GeoBASIG y Geoinfra son iguales -- 24/05 se manda mail porque no anda geoserver y en el visualizador no andan las capas de ADA, informan que cambió su WMS --2/12 responden al formulario //se mandó mail para saber si tienen geoservicios"/>
    <s v="NO"/>
    <s v="NO"/>
    <s v="NO"/>
    <s v="Visualizadores de mapas de jurisdicción provincial"/>
    <s v="http://geolibre.geobasig.com.ar/"/>
    <s v="Organismos Provinciales"/>
    <s v="http://geobasig.com.ar/geoserver29/Geodesia/wms?"/>
    <s v="NO"/>
    <s v="NO"/>
    <s v="NO"/>
    <s v="NO"/>
    <x v="1"/>
    <s v="NO"/>
    <x v="2"/>
    <s v="Geoserver"/>
    <s v="WMS"/>
    <s v="NO"/>
    <s v="Buenos Aires"/>
    <s v="GeoServer Web Map Service"/>
    <s v="NO"/>
    <s v="NO"/>
    <s v="NO"/>
    <s v="NO"/>
    <s v="revisar!"/>
  </r>
  <r>
    <s v="Ministerio de Infraestructura y Servicios Públicos"/>
    <s v="Departamento de Cartografía de la Dirección de Geodesia e Imágenes Satelitales"/>
    <s v="Provincial"/>
    <s v="Buenos Aires"/>
    <s v="geobasig"/>
    <s v="GEOBASIG"/>
    <s v="http://www.mosp.gba.gov.ar/sitios/geodesia/"/>
    <d v="2016-11-01T00:00:00"/>
    <s v="Mauro Zayfert"/>
    <s v="maurozayfert@gmail.com"/>
    <s v="24/05 se le escribe a Juan dado que el WMS de GeoBASIG y Geoinfra son iguales -- actualizado el wms 11/11 actualizan la url, pero se les pide si se puede configurar el metadato del wms (&quot;juan garriz&quot; &lt;tgarriz@gmail.com&gt;) // 01/11 se le escribe al contacto que nos pasaron  // 31/10 Mauro de Hidraulica indica que el contacto es gmbertolotti@gmail.com // se vuelve a consultar a ver si es que pueden actualizar los datos // geobasig@gmail.com Juan Pablo Garriz mail enviado para si ese es el contacto y quien es el responsable /// geosecdir@mosp.gba.gov.ar, geodigit@mosp.gba.gov.ar, geobasig@gmail.com"/>
    <s v="NO"/>
    <s v="NO"/>
    <s v="NO"/>
    <s v="Visualizadores de mapas de jurisdicción provincial"/>
    <s v="http://abierto.geobasig.com.ar/"/>
    <s v="Organismos Provinciales"/>
    <s v="http://geobasig.com.ar/geoserver29/Geodesia/wms?"/>
    <s v="http://geobasig.com.ar/geoserver29/Geodesia/wfs?"/>
    <s v="NO"/>
    <s v="NO"/>
    <s v="NO"/>
    <x v="1"/>
    <s v="NO"/>
    <x v="2"/>
    <s v="Geoserver"/>
    <s v="NO"/>
    <s v="Eliminado Igual a GeoInfra"/>
    <s v="NO"/>
    <s v="NO"/>
    <s v="WMS"/>
    <s v="GEOBASIG"/>
    <s v="Dirección de Geodesia - Prov. de Bs As"/>
    <s v="NO"/>
    <s v="NO"/>
  </r>
  <r>
    <s v="Ministerio de Educación"/>
    <s v="Dirección Provincial de Planeamiento / Dirección de Información y Estadística"/>
    <s v="Provincial"/>
    <s v="Buenos Aires"/>
    <s v="escolar"/>
    <s v="Mapa escolar"/>
    <s v="http://servicios2.abc.gov.ar/escuelas/mapaescolar/default.cfm"/>
    <d v="2016-10-26T00:00:00"/>
    <s v="Silvina Fernández"/>
    <s v="silvinaedithfe@yahoo.com.ar"/>
    <s v="07/07/17 se intenta una nueva comunicación a los mails de contacto ----- mail enviado 31/08 para si ese es el contacto y quien es el responsable /// mapa_escolar@ed.gba.gov.ar; mapaescolarba@gmail.com"/>
    <s v="NO"/>
    <s v="NO"/>
    <s v="NO"/>
    <s v="Visualizadores de mapas de jurisdicción provincial"/>
    <s v="http://mapaescolar.dyndns.org/mapaescolar/"/>
    <s v="Organismos Provinciales"/>
    <s v="http://mapaescolar.dyndns.org/geoserver/mapa/wms?"/>
    <s v="http://mapaescolar.dyndns.org/geoserver/mapa/wfs?"/>
    <s v="NO"/>
    <s v="NO"/>
    <s v="NO"/>
    <x v="1"/>
    <s v="NO"/>
    <x v="2"/>
    <s v="Geoserver"/>
    <s v="WMS"/>
    <s v="NO"/>
    <s v="Buenos Aires"/>
    <s v="GeoServer Web Map Service"/>
    <s v="WMS"/>
    <s v="ESCOLAR"/>
    <s v="GeoServer Web Map Service"/>
    <s v="NO"/>
    <s v="NO"/>
  </r>
  <r>
    <s v="Ministerio de Infraestructura y Servicios Públicos"/>
    <s v="Direccion Provincial de Obra Hidraulica"/>
    <s v="Provincial"/>
    <s v="Buenos Aires"/>
    <s v="hidraulica"/>
    <s v="SIG Hidráulica"/>
    <s v="http://www.mosp.gba.gov.ar/"/>
    <d v="2016-11-11T00:00:00"/>
    <s v="Juan Alarcon"/>
    <s v="juanmauroalarcon@gmail.com"/>
    <s v="11/11 modificaron la url del wms y le pusieron nombre. 31/10 el contacto es Mauro modificaron el nombre del servicio pero aparece mal la url se les escribe para ver como solucionarlo, dado que el metadato está tomando esa url. indican que hay que dar de baja http://www.mosp.gba.gov.ar/sig_hidraulica/website/dipac/viewer.htm. y que agreguemos GEOBASIG. se les indica que se realizará los cambios, se agurada a ver si es que modifican la url publica//28/10 responden al formulario con un nuevo wms //26/10 se manda mail para que complete el formulario e informe el wms  /// hay nuevos links y contacto, pero el wms tiene un error"/>
    <s v="NO"/>
    <s v="NO"/>
    <s v="NO"/>
    <s v="Visualizadores de mapas de jurisdicción provincial"/>
    <s v="http://www.mosp.gba.gov.ar/sig_hidraulica/ms/publico/"/>
    <s v="Organismos Provinciales"/>
    <s v="http://www.mosp.gba.gov.ar/sig_hidraulica/ms/publico/wms.xml"/>
    <s v="NO"/>
    <s v="NO"/>
    <s v="NO"/>
    <s v="NO"/>
    <x v="1"/>
    <s v="NO"/>
    <x v="2"/>
    <s v="Geoserver"/>
    <s v="WMS"/>
    <s v="carga lista de capas pero no cargan las capas"/>
    <s v="Buenos Aires"/>
    <s v="Servicio Web de Mapas de la Direccion Provincial de Obra Hidraulica - Provincia de Buenos Aires"/>
    <s v="WMS"/>
    <s v="IDERA (cambiar)"/>
    <s v="WMS - DPOHidraulica BsAs"/>
    <s v="NO"/>
    <s v="NO"/>
  </r>
  <r>
    <s v="Ministerio de Infraestructura y Servicios Públicos"/>
    <s v="D.P. Ordenamiento Urbano y Territorial"/>
    <s v="Provincial"/>
    <s v="Buenos Aires"/>
    <s v="urbasig"/>
    <s v="URBASIG"/>
    <s v="http://www.gob.gba.gov.ar/portal/subsecretarias/asuntos/urbasig.php"/>
    <d v="2017-05-24T00:00:00"/>
    <s v="Juan Pablo Quiñones "/>
    <s v="jpq.1987@gmail.com"/>
    <s v="29/08/17 el 21/7 respondió que había hecho la modificación, pero ahora no está andando, se le consulta --- 07/07/17 se escribe a Juan Pablo para ver si cambian los metadatos del WMS --- nos avisa Juan Pablo que está caido el servidor, se le pide que nos avise cuando esté online24/05 se le escribe portque da error la página --12/04/2017 nos responden con la nueva url 07/04/17 se le escribe de nuevo porque no respondió y hoy no se puede acceder a nada - 14/03/17 nos adjunta el mail de Juan Pablo Quiñones para consultarle, se envia mail- 09/03/2017 se consulta si averiguaron algo //  24/02/2017 se manda mail para ver si son los mismos de geobasig y si arreglan geoserver"/>
    <s v="NO"/>
    <s v="NO"/>
    <s v="NO"/>
    <s v="Visualizadores de mapas de jurisdicción provincial"/>
    <s v="www.urbasig.minfra.gba.gov.ar"/>
    <s v="Organismos Provinciales"/>
    <s v="http://www.urbasig.minfra.gba.gob.ar/geoserver/urbasig/wms?"/>
    <s v="http://www.urbasig.minfra.gba.gob.ar/geoserver/urbasig/wfs?"/>
    <s v="NO"/>
    <s v="NO"/>
    <s v="NO"/>
    <x v="1"/>
    <s v="NO"/>
    <x v="2"/>
    <s v="Geoserver"/>
    <s v="WMS"/>
    <s v="NO"/>
    <s v="Buenos Aires"/>
    <s v="GeoServer Web Map Service"/>
    <s v="WMS"/>
    <s v="URBASIG"/>
    <s v="GeoServer Web Map Service"/>
    <s v="23/02/17 no anda nada"/>
    <s v="NO"/>
  </r>
  <r>
    <s v="Universidad Nacional del Centro de la Provincia de Buenos Aires"/>
    <s v="Facultad de Ciencias Humanas"/>
    <s v="Universidad"/>
    <s v="Buenos Aires"/>
    <s v="ide_unicen"/>
    <s v="IDE Facultad de Ciencias Humanas - UNICEN"/>
    <s v="http://www.fch.unicen.edu.ar/"/>
    <d v="2017-05-05T00:00:00"/>
    <s v="Santiago Linares"/>
    <s v="slinares@fch.unicen.edu.ar"/>
    <s v="05/05 se le escribe a ver si es que pueden ver eso del wms, no se pone en la web-- 03/03/17 nos manda el link al visor y wms. El wms no carga en qgis y el visor solo carga las capas si el monitor es chico."/>
    <s v="NO"/>
    <s v="NO"/>
    <s v="NO"/>
    <s v="Universidades"/>
    <s v="http://ide.fch.unicen.edu.ar/ "/>
    <s v="Universidades"/>
    <s v="http://190.0.236.21/cgi-bin/mapserv?map=/var/www/gistandil/GisTandil/maps/GisTandil.map&amp;VERSION=1.3.0"/>
    <s v="NO"/>
    <s v="NO"/>
    <s v="NO"/>
    <s v="NO"/>
    <x v="1"/>
    <s v="NO"/>
    <x v="4"/>
    <s v="Mapserver"/>
    <s v="WMS"/>
    <s v="error 02/06 "/>
    <s v="Universidades"/>
    <s v="NO"/>
    <s v="NO"/>
    <s v="NO"/>
    <s v="NO"/>
    <s v="NO"/>
    <s v="NO"/>
  </r>
  <r>
    <s v="Gobierno de la Provincia de Bahía Blanca"/>
    <s v="Secretaría de Modernización y Gobierno Abierto"/>
    <s v="Local"/>
    <s v="Buenos Aires"/>
    <s v="bahia"/>
    <s v="Gobierno Abierto Bahía Blanca - Mapas"/>
    <s v="http://gabierto.bahiablanca.gob.ar/"/>
    <d v="2016-10-19T00:00:00"/>
    <s v="NO"/>
    <s v="NO"/>
    <s v="mapas de google, varios"/>
    <s v="Organismos Locales"/>
    <s v="http://datos.bahiablanca.gob.ar/home"/>
    <s v="NO"/>
    <s v="Visualizadores de mapas de jurisdicción Municipal"/>
    <s v="http://gabierto.bahiablanca.gov.ar/mapa-interactivo/"/>
    <s v="NO"/>
    <s v="NO"/>
    <s v="NO"/>
    <s v="NO"/>
    <s v="NO"/>
    <s v="NO"/>
    <x v="1"/>
    <s v="NO"/>
    <x v="3"/>
    <s v="NO"/>
    <s v="NO"/>
    <s v="sin wms"/>
    <s v="NO"/>
    <s v="NO"/>
    <s v="NO"/>
    <s v="NO"/>
    <s v="NO"/>
    <s v="NO"/>
    <s v="NO"/>
  </r>
  <r>
    <s v="Universidad de la Plata?"/>
    <s v="CeSPI"/>
    <s v="Local"/>
    <s v="Buenos Aires"/>
    <s v="laplata"/>
    <s v="Municipalidad de La Plata"/>
    <s v="http://www.laplata.gov.ar/"/>
    <d v="2016-10-19T00:00:00"/>
    <s v="NO"/>
    <s v="NO"/>
    <s v="10/04 nos responde preguntando cual es la consulta y se le indica que queremos saber el estado del visualizador y si es informacion oficial --  07/04/17 se reenvía el mail - 09/03/17 se le escribe a Delcogliano para ver si sabe de esto, porque no anda. realizado por CeSPI UNLP, no aparece en la pag de la municipalidad"/>
    <s v="NO"/>
    <s v="NO"/>
    <s v="NO"/>
    <s v="Visualizadores de mapas de jurisdicción Municipal"/>
    <s v="http://sms.laplata.gov.ar/cenit/mapa.aspx"/>
    <s v="NO"/>
    <s v="NO"/>
    <s v="NO"/>
    <s v="NO"/>
    <s v="NO"/>
    <s v="NO"/>
    <x v="1"/>
    <s v="NO"/>
    <x v="3"/>
    <s v="NO"/>
    <s v="NO"/>
    <s v="sin wms"/>
    <s v="NO"/>
    <s v="NO"/>
    <s v="NO"/>
    <s v="NO"/>
    <s v="NO"/>
    <s v="NO"/>
    <s v="NO"/>
  </r>
  <r>
    <s v="Municipalidad de Malvinas Argentinas"/>
    <s v="Dirección de Geomática"/>
    <s v="Local"/>
    <s v="Buenos Aires"/>
    <s v="malvinas"/>
    <s v="Malvinas Argentinas"/>
    <s v="http://www.malvinasargentinas.gov.ar/"/>
    <d v="2016-10-19T00:00:00"/>
    <s v="Andrés Juarez"/>
    <s v="albertoandres.juarez@gmail.com"/>
    <s v="NO"/>
    <s v="NO"/>
    <s v="NO"/>
    <s v="NO"/>
    <s v="Visualizadores de mapas de jurisdicción Municipal"/>
    <s v="http://mapas.malvinasargentinas.gov.ar/visor/map_default.phtml"/>
    <s v="NO"/>
    <s v="NO"/>
    <s v="NO"/>
    <s v="NO"/>
    <s v="NO"/>
    <s v="NO"/>
    <x v="1"/>
    <s v="NO"/>
    <x v="3"/>
    <s v="NO"/>
    <s v="NO"/>
    <s v="sin wms"/>
    <s v="NO"/>
    <s v="NO"/>
    <s v="NO"/>
    <s v="NO"/>
    <s v="NO"/>
    <s v="NO"/>
    <s v="NO"/>
  </r>
  <r>
    <s v="Municipalidad de General Pueyrredon"/>
    <s v="Municipalidad de General Pueyrredon"/>
    <s v="Local"/>
    <s v="Buenos Aires"/>
    <s v="mardel"/>
    <s v="Mapa Digital - MGP"/>
    <s v="http://www.mardelplata.gob.ar/"/>
    <d v="2016-10-19T00:00:00"/>
    <s v="NO"/>
    <s v="NO"/>
    <s v="NO"/>
    <s v="Organismos Locales"/>
    <s v="http://www.mardelplata.gob.ar/opendata"/>
    <s v="NO"/>
    <s v="Visualizadores de mapas de jurisdicción Municipal"/>
    <s v="http://gis.mardelplata.gob.ar/app_mapa_interactivo/planodigital.php"/>
    <s v="NO"/>
    <s v="NO"/>
    <s v="NO"/>
    <s v="NO"/>
    <s v="NO"/>
    <s v="NO"/>
    <x v="1"/>
    <s v="NO"/>
    <x v="3"/>
    <s v="NO"/>
    <s v="NO"/>
    <s v="sin wms"/>
    <s v="NO"/>
    <s v="NO"/>
    <s v="NO"/>
    <s v="NO"/>
    <s v="NO"/>
    <s v="NO"/>
    <s v="NO"/>
  </r>
  <r>
    <s v="Ministerio de Infraestructura y Servicios Públicos"/>
    <s v="Autoridad del Agua"/>
    <s v="Provincial"/>
    <s v="Buenos Aires"/>
    <s v="agua"/>
    <s v="Autoridad del Agua"/>
    <s v="http://www.ada.gba.gov.ar/"/>
    <d v="2016-10-27T00:00:00"/>
    <s v="Karina Tau"/>
    <s v="karinatau@hotmail.com"/>
    <s v="07/04/17 se le vuelve a escribir a ver si responde - 16/03/2017 nos pasa el contacto Yuli Infante, le mandamos mail a ver si tienen wms, además la url del visor cambió, se actualiza en la tabla ver contacto y si tienen wms"/>
    <s v="NO"/>
    <s v="NO"/>
    <s v="NO"/>
    <s v="Visualizadores de mapas de jurisdicción provincial"/>
    <s v="http://gis.ada.gba.gov.ar/gis/"/>
    <s v="NO"/>
    <s v="NO"/>
    <s v="NO"/>
    <s v="NO"/>
    <s v="NO"/>
    <s v="NO"/>
    <x v="1"/>
    <s v="NO"/>
    <x v="3"/>
    <s v="NO"/>
    <s v="NO"/>
    <s v="sin wms"/>
    <s v="NO"/>
    <s v="NO"/>
    <s v="NO"/>
    <s v="NO"/>
    <s v="NO"/>
    <s v="NO"/>
    <s v="NO"/>
  </r>
  <r>
    <s v="Gobierno de la Provincia"/>
    <s v="Ministerio de Salud de la provincia de Buenos Aires"/>
    <s v="Provincial"/>
    <s v="Buenos Aires"/>
    <s v="salud"/>
    <s v="Área de SIG para Gestión de la Salud"/>
    <s v="http://www.ms.gba.gov.ar/sitios/capacitacion/"/>
    <d v="2016-10-18T00:00:00"/>
    <s v="Betina Zucchino"/>
    <s v="sig.msba@gmail.com"/>
    <s v="encuesta completada: Estamos reestructurando los servicios y visores."/>
    <s v="NO"/>
    <s v="NO"/>
    <s v="NO"/>
    <s v="Visualizadores de mapas de jurisdicción provincial"/>
    <s v="http://www.ms.gba.gov.ar/sitios/geosalud/category/mapas-interactivos/"/>
    <s v="NO"/>
    <s v="NO"/>
    <s v="NO"/>
    <s v="NO"/>
    <s v="NO"/>
    <s v="NO"/>
    <x v="1"/>
    <s v="NO"/>
    <x v="3"/>
    <s v="NO"/>
    <s v="NO"/>
    <s v="sin wms"/>
    <s v="NO"/>
    <s v="NO"/>
    <s v="NO"/>
    <s v="NO"/>
    <s v="NO"/>
    <s v="NO"/>
    <s v="NO"/>
  </r>
  <r>
    <s v="Gobierno de la Provincia de Catamarca"/>
    <s v="Dirección Provincial de Planificación"/>
    <s v="Provincial"/>
    <s v="Catamarca"/>
    <s v="acatamarca"/>
    <s v="Atlas Catamarca"/>
    <s v="http://200.43.169.149/"/>
    <d v="2017-03-20T00:00:00"/>
    <s v="Matias Rafael Castro Diaz"/>
    <s v="mcastrodiaz@catamarca.gov.ar"/>
    <s v="07/04 anda todo ok - 10/03 completan el formulario, se les a Maubecin responde que lo hemos recibido que completen los datos de contacto -- 01/03 anda… 18/01 no anda…"/>
    <s v="NO"/>
    <s v="NO"/>
    <s v="http://www.idera.gob.ar/images/stories/downloads/documentos/normativa/IDECAT_Decreto2169_Ano2016.pdf"/>
    <s v="IDE de jurisdicción provincial"/>
    <s v="http://200.43.169.149/"/>
    <s v="Organismos Provinciales"/>
    <s v="http://200.43.169.149/geoserver/wms?"/>
    <s v="http://200.43.169.149/geoserver/wfs?"/>
    <s v="Organismos Provinciales"/>
    <s v="http://200.43.169.146:8080/geonetwork/srv/spa/catalog.search#/home"/>
    <s v="NO"/>
    <x v="0"/>
    <s v="En desarrollo"/>
    <x v="0"/>
    <s v="Geoserver"/>
    <s v="GEONETWORK"/>
    <s v="NO"/>
    <s v="Catamarca"/>
    <s v="Servicio Web de Mapas de la IDE de Catamarca"/>
    <s v="CSW"/>
    <s v="IDE_Catamarca"/>
    <s v="Servicio Web de Mapas de la IDE de Catamarca"/>
    <s v="NO"/>
    <s v="COSECHA POR WMS"/>
  </r>
  <r>
    <s v="Municipalidad de San Fernando del Valle de Catamarca"/>
    <s v="Secretaría de Hacienda - Dirección de Catastro y Estadística"/>
    <s v="Local"/>
    <s v="Catamarca"/>
    <s v="sfvcatamarca"/>
    <s v="IDE Municipalidad de San Fernando del Valle de Catamarca"/>
    <s v="http://www.sfvcatamarca.gov.ar/"/>
    <d v="2017-03-20T00:00:00"/>
    <s v="Pedro Monferran"/>
    <s v="pedromonferran@hotmail.com; pmonferran@catamarcaciudad.gob.ar; catastromunicipal@catamarcaciudad.gob.ar"/>
    <s v="07/07/17 se le escribe a Pablo para ver si es que pueden cargar los datos de contacto y título del wms ---- 20/03 responde al formulario y manda la normativa por mail - se actualiza la pagina web de idera y se le informa que no anda bien al menos una capa WFS y que completen el nombre del servicio y el contacto -- 03/03/2017 se le escribe de nuevo - 09/01 se le escribe para que complete el formulario"/>
    <s v="NO"/>
    <s v="NO"/>
    <s v="SI"/>
    <s v="IDE de jurisdicción municipal"/>
    <s v="http://190.228.16.100/gismunicipal/"/>
    <s v="Organismos Locales"/>
    <s v="http://190.228.16.100/geoserver/catamarca_editable/wms"/>
    <s v="http://190.228.16.100:8080/geoserver/catamarca_editable/wfs"/>
    <s v="NO"/>
    <s v="NO"/>
    <s v="NO"/>
    <x v="1"/>
    <s v="En desarrollo"/>
    <x v="2"/>
    <s v="Geoserver"/>
    <s v="WMS"/>
    <s v="NO"/>
    <s v="Buenos Aires"/>
    <s v="GeoServer Web Map Service"/>
    <s v="NO"/>
    <s v="NO"/>
    <s v="NO"/>
    <s v="NO"/>
    <s v="NO"/>
  </r>
  <r>
    <s v="Gobierno del pueblo de Chaco"/>
    <s v="Gobierno del pueblo de Chaco"/>
    <s v="Provincial"/>
    <s v="Chaco"/>
    <s v="idechaco"/>
    <s v="ETISIG Chaco"/>
    <s v="http://idechaco.gob.ar/"/>
    <d v="2016-12-16T00:00:00"/>
    <s v="Fabián Serafini"/>
    <s v="elfabi87@gmail.com "/>
    <s v="07/04/17 se observan problemas con el wms "/>
    <s v="NO"/>
    <s v="NO"/>
    <s v="http://www.idera.gob.ar/images/stories/downloads/documentos/normativa/ETISIG_Chaco_Decreto1565_2008.pdf"/>
    <s v="IDE de jurisdicción provincial"/>
    <s v="http://idechaco.gob.ar/sigide/"/>
    <s v="Organismos Provinciales"/>
    <s v="http://idechaco.gob.ar/geoserver/IDEChaco/wms?"/>
    <s v="http://idechaco.gob.ar/geoserver/IDEChaco/wfs?"/>
    <s v="Organismos Provinciales"/>
    <s v="http://idechaco.gob.ar/geonetwork/srv/en/main.home"/>
    <s v="http://idechaco.gob.ar/geonetwork/srv/es/csw?"/>
    <x v="0"/>
    <s v="Habilitado"/>
    <x v="0"/>
    <s v="Geoserver"/>
    <s v="GEONETWORK"/>
    <s v="versión 1.1 del servicio"/>
    <s v="Chaco"/>
    <s v="Servicio WMS - IDE Chaco"/>
    <s v="GEONETWORK"/>
    <s v="ETISIG_Chaco"/>
    <s v="Servicio WMS - IDE Chaco"/>
    <s v="NO"/>
    <s v="NO"/>
  </r>
  <r>
    <s v="Ministerio de Agroindustria"/>
    <s v="INTA"/>
    <s v="Provincial"/>
    <s v="Chaco"/>
    <s v="eeachaco"/>
    <s v="Nodo EEA Chaco"/>
    <s v="INTA"/>
    <d v="2016-10-18T00:00:00"/>
    <s v="Silvia Yanina Goytia"/>
    <s v="goytia.yanina@inta.gob.ar"/>
    <s v="29/08/17 se le vuelve a escribir porque ayer y hoy no anduvo el servicio -- 7/07/17 se le escribe a Yanina para ver si puede modificar el titulo y metadatos del WMS --- encuesta completada: Estado del Servicio se encuentra en proceso de carga de datos"/>
    <s v="NO"/>
    <s v="NO"/>
    <s v="NO"/>
    <s v="NO"/>
    <s v="GEOINTA"/>
    <s v="Organismos Provinciales"/>
    <s v="http://wms.geointa.inta.gob.ar/geochaco/wms?"/>
    <s v="http://wms.geointa.inta.gob.ar/geochaco/wfs?"/>
    <s v="NO"/>
    <s v="INTA"/>
    <s v="NO"/>
    <x v="1"/>
    <s v="NO"/>
    <x v="2"/>
    <s v="Geoserver"/>
    <s v="WMS"/>
    <s v="NO"/>
    <s v="Chaco"/>
    <s v="(vacío)"/>
    <s v="WMS"/>
    <s v="INTA"/>
    <s v="NO"/>
    <s v="NO"/>
    <s v="revisar!!"/>
  </r>
  <r>
    <s v="Dirección General de Estadísticas y Censos"/>
    <s v="Dirección General de Estadísticas y Censos"/>
    <s v="Provincial"/>
    <s v="Chubut"/>
    <s v="dgeyc_chubut"/>
    <s v="IDE DGEyC"/>
    <s v="NO"/>
    <d v="2016-12-20T00:00:00"/>
    <s v="Cristian Hermosilla"/>
    <s v="cristianhermo@yahoo.com.ar"/>
    <s v="NO"/>
    <s v="NO"/>
    <s v="NO"/>
    <s v="NO"/>
    <s v="IDE de jurisdicción provincial"/>
    <s v="http://ide.estadistica.chubut.gov.ar/mapas/"/>
    <s v="Organismos Provinciales"/>
    <s v="http://ide.estadistica.chubut.gov.ar/geoserver/wms?"/>
    <s v="http://ide.estadistica.chubut.gov.ar/geoserver/wfs?"/>
    <s v="NO"/>
    <s v="NO"/>
    <s v="NO"/>
    <x v="1"/>
    <s v="NO"/>
    <x v="2"/>
    <s v="Geoserver"/>
    <s v="WMS"/>
    <s v="NO"/>
    <s v="Chubut"/>
    <s v="Servicio WMS para el proyecto IDEChubut"/>
    <m/>
    <s v="IDE_Chubut"/>
    <s v="Servicio WMS para el proyecto IDEChubut"/>
    <s v="NO"/>
    <s v="NO"/>
  </r>
  <r>
    <s v="Dirección General de Catastro e Información Territorial"/>
    <s v="Dirección General de Catastro e Información Territorial"/>
    <s v="Provincial"/>
    <s v="Chubut"/>
    <s v="sit_chubut"/>
    <s v="Sistema de Información Territorial"/>
    <s v="www.chubut.gov.ar/catastro"/>
    <d v="2016-12-20T00:00:00"/>
    <s v="Claudia Nowotny"/>
    <s v="claudia_nowotny@hotmail.com"/>
    <s v="20/12 se manda mail para que complete el formulario"/>
    <s v="NO"/>
    <s v="NO"/>
    <s v="NO"/>
    <s v="Visualizadores de mapas de jurisdicción provincial"/>
    <s v="http://www.catastro.chubut.gov.ar/"/>
    <s v="Organismos Provinciales"/>
    <s v="http://www.catastro.chubut.gov.ar/geoserver/Chubut/wms?"/>
    <s v="http://www.catastro.chubut.gov.ar/geoserver/wfs?"/>
    <s v="NO"/>
    <s v="NO"/>
    <s v="NO"/>
    <x v="1"/>
    <s v="NO"/>
    <x v="2"/>
    <s v="Geoserver"/>
    <s v="WMS"/>
    <s v="NO"/>
    <s v="Chubut"/>
    <s v="Chubutr Web Map Service"/>
    <s v="WMS"/>
    <s v="Catastro_Chubut"/>
    <s v="Chubutr Web Map Service"/>
    <s v="R AL FINAL DE MAS"/>
    <s v="NO"/>
  </r>
  <r>
    <s v="Universidad de Buenos Aires"/>
    <s v="Facultad de Filosofía y Letras (Instituto de Geografía)"/>
    <s v="Universidad"/>
    <s v="Ciudad de Buenos Aires "/>
    <s v="pirna"/>
    <s v="Programa de Investigaciones en Recursos Naturales y Ambiente (PIRNA)"/>
    <s v="http://pirna.com.ar/"/>
    <d v="2016-10-19T00:00:00"/>
    <s v="Aldo Agunin"/>
    <s v="pirna@pirna.com.ar"/>
    <s v="NO"/>
    <s v="NO"/>
    <s v="NO"/>
    <s v="NO"/>
    <s v="Universidades"/>
    <s v="http://pirna.com.ar:8080/visor/composer/"/>
    <s v="Universidades"/>
    <s v="http://pirna.com.ar:8080/geoserver/wms?"/>
    <s v="http://pirna.com.ar:8080/geoserver/wfs?"/>
    <s v="NO"/>
    <s v="NO"/>
    <s v="NO"/>
    <x v="1"/>
    <s v="NO"/>
    <x v="2"/>
    <s v="Geoserver"/>
    <s v="WMS"/>
    <s v="error 02/06 "/>
    <s v="Universidades"/>
    <s v="NO"/>
    <s v="WMS"/>
    <s v="PIRNA"/>
    <s v="PIRNA-GeoServer Web Map Service"/>
    <s v="NO"/>
    <s v="NO"/>
  </r>
  <r>
    <s v="Gobierno de la Ciudad de Bs. As."/>
    <s v="Gobierno de la Ciudad de Bs. As."/>
    <s v="Local"/>
    <s v="Ciudad de Buenos Aires "/>
    <s v="bsas"/>
    <s v="Gobierno de la Ciudad de Bs. As."/>
    <s v="NO"/>
    <d v="2017-08-28T00:00:00"/>
    <s v="Nicolas Perez"/>
    <s v="nicolasadriaan@gmail.com"/>
    <s v="28/08 se le consulta a Nico por el CSW"/>
    <s v="Organismos Provinciales"/>
    <s v="http://data.buenosaires.gob.ar/"/>
    <s v="NO"/>
    <s v="Visualizadores de mapas de jurisdicción provincial"/>
    <s v="http://www.ssplan.buenosaires.gov.ar/webfiles/mapaoficial.php"/>
    <s v="Organismos Provinciales"/>
    <s v="https://idecaba.estadisticaciudad.gob.ar/geoserver/wms?"/>
    <s v="https://idecaba.estadisticaciudad.gob.ar/geoserver/wfs?"/>
    <s v="NO"/>
    <s v="https://metadatos.estadisticaciudad.gob.ar/geonetwork/srv/spa/main.home"/>
    <s v="https://metadatos.estadisticaciudad.gob.ar/geonetwork/srv/es/csw?request=GetCapabilities&amp;service=CSW"/>
    <x v="1"/>
    <s v="NO"/>
    <x v="3"/>
    <s v="Geoserver"/>
    <s v="NO"/>
    <s v="sin wms"/>
    <s v="NO"/>
    <s v="NO"/>
    <s v="NO"/>
    <s v="NO"/>
    <s v="NO"/>
    <s v="NO"/>
    <s v="NO"/>
  </r>
  <r>
    <s v="Secretaría General de la Gobernación"/>
    <s v="Subdirección de Cartografía y SIG"/>
    <s v="Provincial"/>
    <s v="Córdoba"/>
    <s v="estad_cord"/>
    <s v="Dirección General de Estadística y Censos de Córdoba"/>
    <s v="http://estadistica.cba.gov.ar/Territorio/GeoPortal/tabid/564/language/es-AR/Default.aspx"/>
    <d v="2017-01-10T00:00:00"/>
    <s v="Beatriz Restrepo Cúneo"/>
    <s v="bearesc@gmail.com"/>
    <s v="por contacto con Mario Piumetto el 06/03/2017 se carga la pagina del geoportal en la pagina de visualizadores, igual se consulta a él por los geoservicios /// contacto? // tienen mas de un visualizador, está el atlas 2007, el de estadistica y un geoexplorer que no anda"/>
    <s v="NO"/>
    <s v="NO"/>
    <s v="NO"/>
    <s v="Visualizadores de mapas de jurisdicción Local"/>
    <s v="http://estadistica.cba.gov.ar/Territorio/GeoPortal/tabid/564/language/es-AR/Default.aspx"/>
    <s v="Organismos Provinciales"/>
    <s v="http://geoportal.cba.gov.ar/geoserver/wms?"/>
    <s v="http://geoportal.cba.gov.ar/geoserver/wfs?"/>
    <s v="Organismos Provinciales"/>
    <s v="http://estadistica.cba.gov.ar/LinkClick.aspx?link=845&amp;tabid=564&amp;language=es-AR"/>
    <s v="NO"/>
    <x v="1"/>
    <s v="NO"/>
    <x v="5"/>
    <s v="Geoserver"/>
    <s v="WMS"/>
    <s v="no anda"/>
    <m/>
    <s v="NO"/>
    <s v="WMS"/>
    <s v="IDERA (cambiar)"/>
    <s v="Web Map Service"/>
    <s v="NO"/>
    <s v="NO"/>
  </r>
  <r>
    <s v="Ministerio de Agroindustria"/>
    <s v="INTA"/>
    <s v="Provincial"/>
    <s v="Córdoba"/>
    <s v="eea_manf"/>
    <s v="Nodo EEA Manfredi"/>
    <s v="NO"/>
    <d v="2016-10-28T00:00:00"/>
    <s v="NO"/>
    <s v="NO"/>
    <s v="01/03/17 no anda nada de inta!"/>
    <s v="NO"/>
    <s v="NO"/>
    <s v="NO"/>
    <s v="NO"/>
    <s v="INTA"/>
    <s v="Organismos Provinciales"/>
    <s v="http://wms.geointa.inta.gob.ar/geocordoba/wms?"/>
    <s v="http://wms.geointa.inta.gob.ar/geocordoba/wfs?"/>
    <s v="NO"/>
    <s v="NO"/>
    <s v="NO"/>
    <x v="1"/>
    <s v="del general de INTA"/>
    <x v="2"/>
    <s v="Geoserver"/>
    <s v="WMS"/>
    <s v="NO"/>
    <s v="Córdoba"/>
    <s v="GeoINTA - Nodo Manfredi"/>
    <s v="WMS"/>
    <s v="INTA"/>
    <s v="GeoServer Web Map Service"/>
    <s v="NO"/>
    <s v="NO"/>
  </r>
  <r>
    <s v="Gobierno de la provincia de Córdoba"/>
    <s v="Secretaría de Ingresos Públicos"/>
    <s v="Local"/>
    <s v="Córdoba"/>
    <s v="cat_cord"/>
    <s v="Dirección General de Catastro"/>
    <s v="http://www.cba.gov.ar/"/>
    <d v="2017-04-07T00:00:00"/>
    <s v="Figliolo Pablo"/>
    <s v="figliolo_p@cordoba.gov.ar"/>
    <s v="nos responden que no tienen Geoservicios y se agrega al visualizador07/04/17 se les escribe para saber los Geoservicios - 10/03/17 Piumetto nos pone en contacto con dos personas Silvia y Andrés, se les escribe, tienen dos visualizadores, cuál es la diferencia? Y se espera saber sobre los geoservicios a Silvia - 02/03/2017 se manda un mail a Piumetto para ver si lo dejamos o lo reemplazamos…//es con usuario y contraseña"/>
    <s v="NO"/>
    <s v="https://gobiernoabierto.cordoba.gob.ar/data/datos-abiertos"/>
    <s v="NO"/>
    <s v="Visualizadores de mapas de jurisdicción Local"/>
    <s v="https://gobiernoabierto.cordoba.gob.ar/mapas/emap/#"/>
    <s v="NO"/>
    <s v="NO"/>
    <s v="NO"/>
    <s v="NO"/>
    <s v="NO"/>
    <s v="NO"/>
    <x v="1"/>
    <s v="NO"/>
    <x v="3"/>
    <s v="NO"/>
    <s v="NO"/>
    <s v="sin wms"/>
    <s v="NO"/>
    <s v="NO"/>
    <s v="NO"/>
    <s v="NO"/>
    <s v="NO"/>
    <s v="NO"/>
    <s v="NO"/>
  </r>
  <r>
    <s v="Municipalidad de la Ciudad de Corrientes"/>
    <s v="Subsecretaría de Sistemas de Información Geográfica"/>
    <s v="Local"/>
    <s v="Corrientes"/>
    <s v="idemcc"/>
    <s v="Infraestructura de Datos Espaciales de la Municipalidad de la Ciudad de Corrientes"/>
    <s v="http://gis.ciudaddecorrientes.gob.ar/"/>
    <d v="2017-03-06T00:00:00"/>
    <s v="Edgardo Podesta"/>
    <s v="ed_podesta@hotmail.com"/>
    <s v="anuncio via mail 20/02"/>
    <s v="NO"/>
    <s v="NO"/>
    <s v="http://gis.ciudaddecorrientes.gob.ar/resolucion_creacion_idemcc.html"/>
    <s v="IDE de jurisdicción municipal"/>
    <s v="http://gis.ciudaddecorrientes.gob.ar/idemcc/"/>
    <s v="Organismos Locales"/>
    <s v="http://gis.ciudaddecorrientes.gob.ar:8000/geoserver/wms?"/>
    <s v="NO"/>
    <s v="Organismos Locales"/>
    <s v="http://catalogogis.ciudaddecorrientes.gob.ar:8001/geonetwork/"/>
    <s v="http://catalogogis.ciudaddecorrientes.gob.ar:8001/geonetwork/srv/eng/csw?service=CSW&amp;version=2.0.2&amp;request=GetCapabilities"/>
    <x v="0"/>
    <s v="Habilitado"/>
    <x v="0"/>
    <s v="Geoserver"/>
    <s v="GEONETWORK"/>
    <s v="NO"/>
    <s v="Corrientes"/>
    <s v="Informacion Geográfica de la Ciudad de Corrientes"/>
    <s v="GEONETWORK"/>
    <s v="NO"/>
    <s v="NO"/>
    <s v="NO"/>
    <s v="NO"/>
  </r>
  <r>
    <s v="Gobierno de la Provincia de Corrientes"/>
    <s v="Ministerio de Producción, Trabajo y Turismo - Area de cartografía y GIS"/>
    <s v="Provincial"/>
    <s v="Corrientes"/>
    <s v="corr-tur"/>
    <s v="Ministerio de Producción, Trabajo y Turismo "/>
    <s v="NO"/>
    <d v="2017-01-10T00:00:00"/>
    <s v="NO"/>
    <s v="NO"/>
    <s v="05/05 se le escribe nuevamente a Mourglia para ver si tiene un contacto --- 06/03 se le escribe a José Mourglia para ver si él es el contacto // contacto? No anda el wms pero tienen info 2016"/>
    <s v="NO"/>
    <s v="NO"/>
    <s v="NO"/>
    <s v="Visualizadores de mapas de jurisdicción provincial"/>
    <s v="www.geomat-maps.com.ar/mptt/map.phtml"/>
    <s v="NO"/>
    <s v="http://190.183.223.77:8080/geoserver/ministerio_de_produccion/wms?service=WMS&amp;version=1.1.0&amp;request=getcapabilities"/>
    <s v="NO"/>
    <s v="NO"/>
    <s v="NO"/>
    <s v="NO"/>
    <x v="1"/>
    <s v="NO"/>
    <x v="2"/>
    <s v="Geoserver"/>
    <s v="WMS"/>
    <s v="no anda"/>
    <m/>
    <s v="NO"/>
    <s v="NO"/>
    <s v="NO"/>
    <s v="NO"/>
    <s v="NO"/>
    <s v="NO"/>
  </r>
  <r>
    <s v="Gobierno de la provincia"/>
    <s v="Gobierno de la provincia"/>
    <s v="Provincial"/>
    <s v="Corrientes"/>
    <s v="idecorr"/>
    <s v="IDE-CORR"/>
    <s v="NO"/>
    <d v="2016-09-19T00:00:00"/>
    <s v="José Mourglia"/>
    <s v="jmourglia@corrientes.gov.ar"/>
    <s v="NO"/>
    <s v="NO"/>
    <s v="NO"/>
    <s v="NO"/>
    <s v="IDE de jurisdicción provincial"/>
    <s v="http://ide.corrientes.gov.ar/getsdiportalv3/"/>
    <s v="Organismos Provinciales"/>
    <s v="http://geoportal.corrientes.gov.ar/geoserver/wms?"/>
    <s v="http://geoportal.corrientes.gov.ar/geoserver/wfs?"/>
    <s v="NO"/>
    <s v="NO"/>
    <s v="http://geoportal.corrientes.gov.ar/geoserver/csw"/>
    <x v="1"/>
    <s v="NO"/>
    <x v="2"/>
    <s v="Geoserver"/>
    <s v="WMS"/>
    <s v="error 02/06 "/>
    <s v="Corrientes"/>
    <s v="????"/>
    <s v="GEONETWORK"/>
    <s v="Corrientes"/>
    <s v="Servidor de Mapas - Pcia. de Corrientes"/>
    <s v="NO"/>
    <s v="COSECHA POR WMS"/>
  </r>
  <r>
    <s v="Ministerio de Agroindustria"/>
    <s v="INTA"/>
    <s v="Provincial"/>
    <s v="Corrientes"/>
    <s v="eeacorr"/>
    <s v="Nodo EEA Corrientes - GeoCorrientes"/>
    <s v="NO"/>
    <d v="2016-10-18T00:00:00"/>
    <s v="Raul Barrios"/>
    <s v="barrios.raul@inta.gob.ar"/>
    <s v="encuesta completada. No tienen catalogo, cuando tenga la IDE usarán ese"/>
    <s v="NO"/>
    <s v="NO"/>
    <s v="NO"/>
    <s v="NO"/>
    <s v="GEOINTA"/>
    <s v="Organismos Provinciales"/>
    <s v="http://wms.sig-ctes.inta.gob.ar/geocorrientes/wms?"/>
    <s v="http://wms.sig-ctes.inta.gob.ar/geocorrientes/wfs?"/>
    <s v="NO"/>
    <s v="NO"/>
    <s v="NO"/>
    <x v="1"/>
    <s v="del general de INTA"/>
    <x v="2"/>
    <s v="Geoserver"/>
    <s v="WMS"/>
    <s v="NO"/>
    <s v="Corrientes"/>
    <s v="WMS EEA Corrientes"/>
    <s v="WMS"/>
    <s v="INTA"/>
    <s v="WMS EEA Corrientes"/>
    <s v="NO"/>
    <s v="NO"/>
  </r>
  <r>
    <s v="Ministerio de Agroindustria"/>
    <s v="INTA"/>
    <s v="Provincial"/>
    <s v="Entre Ríos"/>
    <s v="eeapar"/>
    <s v="Nodo EEA Paraná"/>
    <s v="http://geointa.inta.gov.ar/web/index.php/cartas-de-suelos-de-entre-rios/"/>
    <d v="2016-10-18T00:00:00"/>
    <s v="Santiago Banchero"/>
    <s v="banchero.santiago@inta.gob.ar"/>
    <s v="encuesta completada por bedendo.dante@inta.gob.ar"/>
    <s v="NO"/>
    <s v="NO"/>
    <s v="NO"/>
    <s v="NO"/>
    <s v="GEOINTA"/>
    <s v="Organismos Provinciales"/>
    <s v="http://geointa.inta.gob.ar/geoparana/wms?"/>
    <s v="NO"/>
    <s v="NO"/>
    <s v="NO"/>
    <s v="NO"/>
    <x v="1"/>
    <s v="del general de INTA"/>
    <x v="2"/>
    <s v="Geoserver"/>
    <s v="WMS"/>
    <s v="NO"/>
    <s v="Entre Ríos"/>
    <s v="WMS GeoParana"/>
    <s v="WMS"/>
    <s v="INTA"/>
    <s v="WMS GeoParana"/>
    <s v="NO"/>
    <s v="COSECHA POR WMS"/>
  </r>
  <r>
    <s v="Gobierno de la provincia"/>
    <s v="Gobierno de la provincia"/>
    <s v="Provincial"/>
    <s v="Formosa"/>
    <s v="for_cat"/>
    <s v="Dirección General del Catastro Territorial"/>
    <s v="IDE Formosa"/>
    <d v="2017-01-10T00:00:00"/>
    <s v="Cristian R. Zamar"/>
    <s v="czamar@formosa.gob.ar"/>
    <s v="ojo ver"/>
    <s v="NO"/>
    <s v="NO"/>
    <s v="IDE Formosa"/>
    <s v="NO"/>
    <s v="IDE Formosa"/>
    <s v="Organismos Provinciales"/>
    <s v="http://idef.formosa.gob.ar/servicios/wms?"/>
    <s v="NO"/>
    <s v="Organismos Provinciales"/>
    <s v="http://idef.formosa.gob.ar/metadatos"/>
    <s v="http://idef.formosa.gob.ar/metadatos/srv/es/csw"/>
    <x v="0"/>
    <s v="Habilitado"/>
    <x v="0"/>
    <s v="NO"/>
    <s v="NO"/>
    <s v="Uno solo IDE Formosa"/>
    <s v="NO"/>
    <s v="NO"/>
    <s v="GEONETWORK"/>
    <s v="IDE_Formosa"/>
    <s v="Servicio WMS - IDE Formosa, Argentina"/>
    <s v="NO"/>
    <s v="COSECHA POR WMS"/>
  </r>
  <r>
    <s v="Gobierno de la provincia"/>
    <s v="Gobierno de la provincia"/>
    <s v="Provincial"/>
    <s v="Formosa"/>
    <s v="for_dec"/>
    <s v="Dirección de Estadística, Censo y Documentación"/>
    <s v="IDE Formosa"/>
    <d v="2017-01-10T00:00:00"/>
    <s v="Mariana Chagra"/>
    <s v="marianaschagra@gmail.com"/>
    <s v="NO TIENEN HABILITADO WFS"/>
    <s v="NO"/>
    <s v="NO"/>
    <s v="IDE Formosa"/>
    <s v="NO"/>
    <s v="IDE Formosa"/>
    <s v="Organismos Provinciales"/>
    <s v="http://idef.formosa.gob.ar/servicios/dec/wms?"/>
    <s v="NO"/>
    <s v="Organismos Provinciales"/>
    <s v="http://idef.formosa.gob.ar/metadatos"/>
    <s v="http://idef.formosa.gob.ar/metadatos/srv/es/catalogue/csw?"/>
    <x v="0"/>
    <s v="Habilitado"/>
    <x v="0"/>
    <s v="NO"/>
    <s v="NO"/>
    <s v="Uno solo IDE Formosa"/>
    <s v="NO"/>
    <s v="NO"/>
    <s v="GEONETWORK"/>
    <s v="IDE_Formosa"/>
    <s v="NO"/>
    <s v="NO"/>
    <s v="COSECHA POR WMS"/>
  </r>
  <r>
    <s v="Gobierno de la provincia"/>
    <s v="Gobierno de la provincia"/>
    <s v="Provincial"/>
    <s v="Formosa"/>
    <s v="for_dpv"/>
    <s v="Dirección Provincial de Vialidad"/>
    <s v="IDE Formosa"/>
    <d v="2017-01-10T00:00:00"/>
    <s v="Ing. Nelson Guerra"/>
    <s v="nguerra@formosa.gob.ar"/>
    <s v="NO TIENEN HABILITADO WFS"/>
    <s v="NO"/>
    <s v="NO"/>
    <s v="IDE Formosa"/>
    <s v="NO"/>
    <s v="IDE Formosa"/>
    <s v="Organismos Provinciales"/>
    <s v="http://idef.formosa.gob.ar/dpv/servicios/dpv/wms?"/>
    <s v="NO"/>
    <s v="Organismos Provinciales"/>
    <s v="http://idef.formosa.gob.ar/metadatos"/>
    <s v="http://idef.formosa.gob.ar/metadatos/srv/es/catalogue/csw?"/>
    <x v="0"/>
    <s v="Habilitado"/>
    <x v="0"/>
    <s v="NO"/>
    <s v="NO"/>
    <s v="Uno solo IDE Formosa"/>
    <s v="NO"/>
    <s v="NO"/>
    <s v="GEONETWORK"/>
    <s v="IDE_Formosa"/>
    <s v="NO"/>
    <s v="NO"/>
    <s v="COSECHA POR WMS"/>
  </r>
  <r>
    <s v="Gobierno de la provincia"/>
    <s v="Gobierno de la provincia"/>
    <s v="Provincial"/>
    <s v="Formosa"/>
    <s v="for_mce"/>
    <s v="Ministerio de Cultura y Educación"/>
    <s v="IDE Formosa"/>
    <d v="2017-01-10T00:00:00"/>
    <s v="Yandyra S. Chagra"/>
    <s v="ychagra@formosa.gob.ar"/>
    <s v="NO TIENEN HABILITADO WFS"/>
    <s v="NO"/>
    <s v="NO"/>
    <s v="IDE Formosa"/>
    <s v="NO"/>
    <s v="IDE Formosa"/>
    <s v="Organismos Provinciales"/>
    <s v="http://idef.formosa.gob.ar/mce/servicios/MCE/wms?"/>
    <s v="NO"/>
    <s v="Organismos Provinciales"/>
    <s v="http://idef.formosa.gob.ar/metadatos"/>
    <s v="http://idef.formosa.gob.ar/metadatos/srv/es/catalogue/csw?"/>
    <x v="0"/>
    <s v="Habilitado"/>
    <x v="0"/>
    <s v="NO"/>
    <s v="NO"/>
    <s v="Uno solo IDE Formosa"/>
    <s v="NO"/>
    <s v="NO"/>
    <s v="GEONETWORK"/>
    <s v="IDE_Formosa"/>
    <s v="NO"/>
    <s v="NO"/>
    <s v="COSECHA POR WMS"/>
  </r>
  <r>
    <s v="Gobierno de la provincia"/>
    <s v="Gobierno de la provincia"/>
    <s v="Provincial"/>
    <s v="Formosa"/>
    <s v="for_mpa"/>
    <s v="Ministerio de Producción y Ambiente"/>
    <s v="IDE Formosa"/>
    <d v="2017-01-10T00:00:00"/>
    <s v="Mariana Chagra"/>
    <s v="mchagra@formosa.gov.ar"/>
    <s v="NO TIENEN HABILITADO WFS"/>
    <s v="NO"/>
    <s v="NO"/>
    <s v="IDE Formosa"/>
    <s v="NO"/>
    <s v="IDE Formosa"/>
    <s v="Organismos Provinciales"/>
    <s v="http://idef.formosa.gob.ar/servicios/mpa/wms?"/>
    <s v="NO"/>
    <s v="Organismos Provinciales"/>
    <s v="http://idef.formosa.gob.ar/metadatos"/>
    <s v="http://idef.formosa.gob.ar/metadatos/srv/es/catalogue/csw?"/>
    <x v="0"/>
    <s v="Habilitado"/>
    <x v="0"/>
    <s v="NO"/>
    <s v="NO"/>
    <s v="Uno solo IDE Formosa"/>
    <s v="NO"/>
    <s v="NO"/>
    <s v="GEONETWORK"/>
    <s v="IDE_Formosa"/>
    <s v="NO"/>
    <s v="NO"/>
    <s v="COSECHA POR WMS"/>
  </r>
  <r>
    <s v="Gobierno de la provincia"/>
    <s v="Gobierno de la provincia"/>
    <s v="Provincial"/>
    <s v="Formosa"/>
    <s v="for_upca"/>
    <s v="Unidad Provincial Coordinadora del Agua"/>
    <s v="IDE Formosa"/>
    <d v="2017-01-10T00:00:00"/>
    <s v="Mariana Chagra"/>
    <s v="mchagra@formosa.gov.ar"/>
    <s v="NO TIENEN HABILITADO WFS"/>
    <s v="NO"/>
    <s v="NO"/>
    <s v="IDE Formosa"/>
    <s v="NO"/>
    <s v="IDE Formosa"/>
    <s v="Organismos Provinciales"/>
    <s v="http://idef.formosa.gob.ar/servicios/upca/wms?"/>
    <s v="NO"/>
    <s v="Organismos Provinciales"/>
    <s v="http://idef.formosa.gob.ar/metadatos"/>
    <s v="http://idef.formosa.gob.ar/metadatos/srv/es/catalogue/csw?"/>
    <x v="0"/>
    <s v="Habilitado"/>
    <x v="0"/>
    <s v="NO"/>
    <s v="NO"/>
    <s v="Uno solo IDE Formosa"/>
    <s v="NO"/>
    <s v="NO"/>
    <s v="GEONETWORK"/>
    <s v="IDE_Formosa"/>
    <s v="NO"/>
    <s v="NO"/>
    <s v="COSECHA POR WMS"/>
  </r>
  <r>
    <s v="Gobierno de la provincia"/>
    <s v="Gobierno de la provincia"/>
    <s v="Provincial"/>
    <s v="Formosa"/>
    <s v="for_ide"/>
    <s v="IDE Formosa"/>
    <s v="http://idef.formosa.gob.ar/"/>
    <d v="2017-01-10T00:00:00"/>
    <s v="Mariana Chagra"/>
    <s v="mchagra@formosa.gov.ar"/>
    <s v="NO TIENEN HABILITADO WFS"/>
    <s v="NO"/>
    <s v="NO"/>
    <s v="http://www.idera.gob.ar/images/stories/downloads/documentos/normativa/IDE_Formosa1539_2009.pdf"/>
    <s v="IDE de jurisdicción provincial"/>
    <s v="http://idef.formosa.gob.ar/visor/"/>
    <s v="Organismos Provinciales"/>
    <s v="http://idef.formosa.gob.ar/servicios/wms?"/>
    <s v="NO"/>
    <s v="Organismos Provinciales"/>
    <s v="http://idef.formosa.gob.ar/metadatos"/>
    <s v="http://idef.formosa.gob.ar/metadatos/srv/es/catalogue/csw?"/>
    <x v="0"/>
    <s v="Habilitado"/>
    <x v="0"/>
    <s v="Geoserver"/>
    <s v="GEONETWORK"/>
    <s v="NO"/>
    <s v="Formosa"/>
    <s v="Servicio WMS - IDE Formosa, Argentina"/>
    <s v="GEONETWORK"/>
    <s v="IDE_Formosa"/>
    <s v="NO"/>
    <s v="NO"/>
    <s v="no mas cosecha WMS, ya publicaron ellos el servicio!"/>
  </r>
  <r>
    <s v="Ministerio de Infraestructura , Servicios Publicos, Tierra y Vivienda"/>
    <s v="Dirección Provincial de Inmuebles"/>
    <s v="Provincial"/>
    <s v="Jujuy"/>
    <s v="jujuy_inm"/>
    <s v="Dirección Provincial de Inmuebles"/>
    <s v="http://www.dpijujuy.gob.ar/"/>
    <d v="2016-11-22T00:00:00"/>
    <s v="Fabricio Ávila"/>
    <s v="fabricioefe1@gmail.com"/>
    <s v="contacto?"/>
    <s v="NO"/>
    <s v="NO"/>
    <s v="NO"/>
    <s v="NO"/>
    <s v="NO"/>
    <s v="Organismos Provinciales"/>
    <s v="http://www.dpijujuy.gob.ar/geoserver/wms?"/>
    <s v="NO"/>
    <s v="Organismos Provinciales"/>
    <s v="http://www.dpijujuy.gob.ar/"/>
    <s v="http://www.dpijujuy.gob.ar/catalogue/csw?service=CSW&amp;request=GetCapabilities"/>
    <x v="0"/>
    <s v="Habilitado"/>
    <x v="1"/>
    <s v="Geoserver"/>
    <s v="CSW"/>
    <s v="NO"/>
    <s v="Jujuy"/>
    <s v="DPI WMS"/>
    <s v="CSW"/>
    <s v="Jujuy"/>
    <s v="DPI WMS"/>
    <s v="NO"/>
    <s v="COSECHA POR WMS"/>
  </r>
  <r>
    <s v="Universidad Nacional de La Pampa"/>
    <s v="Facultad de Ciencias Humanas"/>
    <s v="Universidad"/>
    <s v="La Pampa"/>
    <s v="unlpam"/>
    <s v="Instituto de Geografía de la UNLPAM"/>
    <s v="http://www.humanas.unlpam.edu.ar/fchst/Institutos/Geografia/WPIGeografia.html"/>
    <d v="2017-08-28T00:00:00"/>
    <s v="Juan Pablo Bossa"/>
    <s v="juanpablobossa2013@gmail.com"/>
    <s v="11/07 modifica los datos. Nos deja un telefono 2954-584203 07/07/17 se le escribe a Juan Pablo para ver si puede modificar el titulo y metadatos del WMS --- datos de la encuesta"/>
    <s v="NO"/>
    <s v="NO"/>
    <s v="NO"/>
    <s v="Universidades"/>
    <s v="https://qgiscloud.com/IDEIGUNLPam/IDEIGUNLPAM"/>
    <s v="Universidades"/>
    <s v="http://170.210.123.219/geoserver/wms"/>
    <s v="http://170.210.123.219/geoserver/wfs?"/>
    <s v="Universidades"/>
    <s v="http://170.210.123.219/"/>
    <s v="http://170.210.123.219/catalogue/csw?"/>
    <x v="0"/>
    <s v="Habilitado"/>
    <x v="1"/>
    <s v="Geoserver"/>
    <s v="CSW"/>
    <s v="NO"/>
    <s v="La Pampa"/>
    <s v="Instituto de Geografía Facultad de Ciencias Humanas Universidad Nacional de La Pampa - Servicio Web de Mapa"/>
    <s v="CSW"/>
    <s v="La Pampa"/>
    <s v="Instituto de Geografía Facultad de Ciencias Humanas Universidad Nacional de La Pampa - Servicio Web de Mapa"/>
    <s v="NO"/>
    <s v="COSECHA POR WMS"/>
  </r>
  <r>
    <s v="Ministerio de Agroindustria"/>
    <s v="INTA"/>
    <s v="Provincial"/>
    <s v="La Pampa"/>
    <s v="eea_anguil"/>
    <s v="Nodo EEA Anguil"/>
    <s v="www.inta.gob.ar/anguil"/>
    <d v="2016-10-17T00:00:00"/>
    <s v="Yanina Bellini Saibene"/>
    <s v="bellini.yanina@inta.gob.ar"/>
    <s v="encuesta completada. No tienen catalogo, cuando tenga la IDE usarán ese"/>
    <s v="NO"/>
    <s v="NO"/>
    <s v="NO"/>
    <s v="NO"/>
    <s v="GEOINTA"/>
    <s v="Organismos Provinciales"/>
    <s v="http://geointa.inta.gov.ar/geoserverLP/wms?"/>
    <s v="http://geointa.inta.gov.ar/geoserverLP/wfs?"/>
    <s v="NO"/>
    <s v="NO"/>
    <s v="NO"/>
    <x v="1"/>
    <s v="del general de INTA"/>
    <x v="2"/>
    <s v="Geoserver"/>
    <s v="WMS"/>
    <s v="NO"/>
    <s v="La Pampa"/>
    <s v="GeoINTA Nodo Anguil WMS"/>
    <s v="WMS"/>
    <s v="INTA"/>
    <s v="GeoINTA Nodo Anguil WMS"/>
    <s v="NO"/>
    <s v="NO"/>
  </r>
  <r>
    <s v="Ministerio de Hacienda y Finanzas"/>
    <s v="Direccion General de Catastro"/>
    <s v="Provincial"/>
    <s v="La Pampa"/>
    <s v="idelp"/>
    <s v="IDE La Pampa (IDELP)"/>
    <s v="http://idelp.lapampa.gob.ar/"/>
    <d v="2017-11-27T00:00:00"/>
    <s v="Javier Dieser"/>
    <s v="jdieser@lapampa.gob.ar"/>
    <s v="encuesta completada"/>
    <s v="NO"/>
    <s v="NO"/>
    <s v="NO"/>
    <s v="NO"/>
    <s v="NO"/>
    <s v="Organismos Provinciales"/>
    <s v="idelp.lapampa.gob.ar/geoserver/wms"/>
    <s v="idelp.lapampa.gob.ar/geoserver/wms"/>
    <s v="NO"/>
    <s v="NO"/>
    <s v="NO"/>
    <x v="1"/>
    <s v="NO"/>
    <x v="3"/>
    <s v="Geoserver"/>
    <m/>
    <m/>
    <m/>
    <m/>
    <m/>
    <m/>
    <m/>
    <s v="NO"/>
    <s v="NO"/>
  </r>
  <r>
    <s v="Gobierno de la Provincia de Mendoza"/>
    <s v="Catastro"/>
    <s v="Provincial"/>
    <s v="Mendoza"/>
    <s v="men_ide"/>
    <s v="IDE Mendoza"/>
    <s v="http://idem.wp2.mendoza.gov.ar/"/>
    <d v="2017-08-27T00:00:00"/>
    <s v="Silvana Ayala de Britos"/>
    <s v="sayala@mendoza.gov.ar"/>
    <s v="24/08 se le envía mail con comentarios por metadatos wms, nombres de capas y el CSW que no anda, se pregunta si va a haber catálogo"/>
    <s v="NO"/>
    <s v="NO"/>
    <s v="SI"/>
    <s v="Visualizadores de mapas de jurisdicción provincial"/>
    <s v="http://idemza2.mendoza.gov.ar"/>
    <s v="Organismos Provinciales"/>
    <s v="http://idemza2.mendoza.gov.ar/geoserver/IDEMendoza/wms?"/>
    <s v="NO"/>
    <s v="NO"/>
    <s v="NO"/>
    <s v="http://idemza2.mendoza.gov.ar/geonetwork/srv/spa/csw?"/>
    <x v="1"/>
    <s v="error"/>
    <x v="2"/>
    <s v="Geoserver"/>
    <m/>
    <m/>
    <m/>
    <m/>
    <s v="GEONETWORK"/>
    <s v="IDERA (cambiar)"/>
    <s v="Infraestructura de Datos Espaciales de Mendoza IDEMendoza"/>
    <s v="no aparece en el listado de WMS"/>
    <m/>
  </r>
  <r>
    <s v="NO"/>
    <s v="NO"/>
    <s v="Provincial"/>
    <s v="Mendoza"/>
    <s v="men_siat"/>
    <s v="Secretaría de Ambiente y Desarrollo Sustentable (SIAT)"/>
    <s v="NO"/>
    <d v="2017-03-02T00:00:00"/>
    <s v="Ariel Lazzaro"/>
    <s v="alazzaro@mendoza.gov.ar"/>
    <s v="02/03 se le manda mail para que completen form y por el error de geoserver, no anda el wms pero si el geonode, las capas están cargadas…"/>
    <s v="NO"/>
    <s v="NO"/>
    <s v="NO"/>
    <s v="Visualizadores de mapas de jurisdicción provincial"/>
    <s v="www.siat.mendoza.gov.ar/"/>
    <s v="Organismos Provinciales"/>
    <s v="http://www.siat.mendoza.gov.ar/geoserver/wms?"/>
    <s v="http://www.siat.mendoza.gov.ar/geoserver/wfs?"/>
    <s v="Organismos Provinciales"/>
    <s v="http://www.siat.mendoza.gov.ar/geonetwork/srv/en/main.home"/>
    <s v="http://www.siat.mendoza.gov.ar/geonetwork/srv/es/csw?request=GetCapabilities&amp;service=CSW"/>
    <x v="0"/>
    <s v="Habilitado"/>
    <x v="0"/>
    <s v="Geoserver"/>
    <s v="GEONETWORK"/>
    <s v="no anda el WMS"/>
    <s v="Mendoza"/>
    <s v="NO"/>
    <s v="GEONETWORK"/>
    <s v="SIAT"/>
    <s v="NO"/>
    <s v="NO"/>
    <s v="NO"/>
  </r>
  <r>
    <s v="Privado"/>
    <s v="Privado"/>
    <s v="Privado"/>
    <s v="Mendoza"/>
    <s v="men_rural"/>
    <s v="Fundación Instituto de Desarrollo Rural"/>
    <s v="www.ecoatlas.org.ar/"/>
    <d v="2017-01-16T00:00:00"/>
    <s v="NO"/>
    <s v="NO"/>
    <s v="NO"/>
    <s v="NO"/>
    <s v="NO"/>
    <s v="NO"/>
    <s v="Visualizadores de mapas en ONG"/>
    <s v="http://mapas.ecoatlas.org.ar/"/>
    <s v="Organismos no Gubernamentales"/>
    <s v="http://ogc.ecoatlas.org.ar/geoserver/wms?"/>
    <s v="http://ogc.ecoatlas.org.ar/geoserver/wfs?"/>
    <s v="Organismos no Gubernamentales"/>
    <s v="http://www.ecoatlas.org.ar/MetaFrut.html"/>
    <s v="NO"/>
    <x v="1"/>
    <s v="NO"/>
    <x v="5"/>
    <s v="Geoserver"/>
    <s v="WMS"/>
    <s v="NO"/>
    <s v="Mendoza"/>
    <s v="IDR GeoServer Web Map Service"/>
    <s v="NO"/>
    <s v="NO"/>
    <s v="NO"/>
    <s v="NO"/>
    <s v="NO"/>
  </r>
  <r>
    <s v="Administración Tributaria Mendoza"/>
    <s v="Dirección General de Catastro"/>
    <s v="Provincial"/>
    <s v="Mendoza"/>
    <s v="men_cat"/>
    <s v="Dirección General de Catastro"/>
    <s v="https://www.atm.mendoza.gov.ar"/>
    <d v="2017-09-19T00:00:00"/>
    <s v="Silvana o Orlando Irrazabal"/>
    <s v="oirraza@mendoza.gov.ar"/>
    <s v="NO"/>
    <s v="NO"/>
    <s v="NO"/>
    <s v="SI"/>
    <s v="NO"/>
    <s v="NO"/>
    <s v="Organismos Provinciales"/>
    <s v="http://atmgis.mendoza.gov.ar/geoserver/cartografia/wms?"/>
    <m/>
    <s v="NO"/>
    <s v="NO"/>
    <s v="NO"/>
    <x v="1"/>
    <s v="NO"/>
    <x v="2"/>
    <s v="Geoserver"/>
    <m/>
    <m/>
    <m/>
    <m/>
    <s v="WMS"/>
    <s v="IDERA (cambiar)"/>
    <s v="Geoserver Web Map Service"/>
    <m/>
    <m/>
  </r>
  <r>
    <s v="Gobierno de la Provincia de Mendoza"/>
    <s v="Departamento General de Irrigación"/>
    <s v="Provincial"/>
    <s v="Mendoza"/>
    <s v="men_irri"/>
    <s v="IDE Irrigación"/>
    <s v="http://www.irrigacion.gov.ar"/>
    <d v="2018-02-09T00:00:00"/>
    <s v="?"/>
    <s v="?"/>
    <s v="de google alert. No tenemos contacto"/>
    <s v="NO"/>
    <s v="NO"/>
    <s v="NO"/>
    <s v="Visualizadores de mapas de jurisdicción provincial"/>
    <s v="http://ide.irrigacion.gov.ar"/>
    <s v="Organismos Provinciales"/>
    <m/>
    <m/>
    <s v="Organismos Provinciales"/>
    <m/>
    <m/>
    <x v="0"/>
    <m/>
    <x v="1"/>
    <s v="Geoserver"/>
    <m/>
    <m/>
    <m/>
    <m/>
    <m/>
    <m/>
    <m/>
    <m/>
    <m/>
  </r>
  <r>
    <s v="Gobierno de la Provincia"/>
    <s v="Subsecretaría de Ordenamiento Territorial"/>
    <s v="Provincial"/>
    <s v="Misiones"/>
    <s v="idemisiones"/>
    <s v="IDE Misiones"/>
    <s v="http://www.ide.misiones.gov.ar/"/>
    <d v="2016-10-25T00:00:00"/>
    <s v="Lucas Russo"/>
    <s v="russorl@hotmail.com"/>
    <s v="NO"/>
    <s v="NO"/>
    <s v="NO"/>
    <s v="NO"/>
    <s v="IDE de jurisdicción provincial"/>
    <s v="http://www.ide.misiones.gov.ar/index.php?option=com_content&amp;view=article&amp;id=8&amp;Itemid=3"/>
    <s v="Organismos Provinciales"/>
    <s v="no"/>
    <s v="NO"/>
    <s v="Organismos Provinciales"/>
    <s v="http://www.ide.misiones.gov.ar/index.php?option=com_content&amp;view=article&amp;id=36&amp;Itemid=4"/>
    <s v="NO"/>
    <x v="1"/>
    <s v="NO"/>
    <x v="6"/>
    <s v="PHP"/>
    <s v="NO"/>
    <s v="corresponde al portal"/>
    <s v="NO"/>
    <s v="NO"/>
    <s v="NO"/>
    <s v="NO"/>
    <s v="NO"/>
    <s v="NO"/>
    <s v="NO"/>
  </r>
  <r>
    <s v="Gobierno de la Provincia"/>
    <s v="Subsecretaría de Ordenamiento Territorial"/>
    <s v="Provincial"/>
    <s v="Misiones"/>
    <s v="elecmisiones"/>
    <s v="Electricidad de Misiones Sociedad Anónima (EMSA)"/>
    <s v="http://www.ide.misiones.gov.ar/"/>
    <d v="2016-10-25T00:00:00"/>
    <s v="Lucas Russo"/>
    <s v="russorl@hotmail.com"/>
    <s v="NO"/>
    <s v="NO"/>
    <s v="NO"/>
    <s v="NO"/>
    <s v="NO"/>
    <s v="IDE MISIONES"/>
    <s v="Organismos Provinciales"/>
    <s v="http://www.ide.misiones.gov.ar/cgi-bin/mapserv?MAP=/var/www/ide/htdocs/00_INFO_PORTAL_IDE/WMSEMSA.map"/>
    <s v="http://www.ide.misiones.gov.ar/cgi-bin/mapserv?MAP=/var/www/ide/htdocs/00_INFO_PORTAL_IDE/WMSEMSA.map"/>
    <s v="NO"/>
    <s v="NO"/>
    <s v="NO"/>
    <x v="1"/>
    <s v="NO"/>
    <x v="4"/>
    <s v="Mapserver"/>
    <s v="WMS"/>
    <s v="NO"/>
    <s v="Misiones"/>
    <s v="WMS_EMSA"/>
    <s v="WMS"/>
    <s v="Misiones"/>
    <s v="WMS_EMSA"/>
    <s v="NO"/>
    <s v="NO"/>
  </r>
  <r>
    <s v="Gobierno de la Provincia"/>
    <s v="Subsecretaría de Ordenamiento Territorial"/>
    <s v="Provincial"/>
    <s v="Misiones"/>
    <s v="estamisiones"/>
    <s v="Instituto Provincial de Estadística y Censos (IPEC)"/>
    <s v="http://www.ide.misiones.gov.ar/"/>
    <d v="2016-10-25T00:00:00"/>
    <s v="Lucas Russo"/>
    <s v="russorl@hotmail.com"/>
    <s v="NO"/>
    <s v="NO"/>
    <s v="NO"/>
    <s v="NO"/>
    <s v="NO"/>
    <s v="IDE MISIONES"/>
    <s v="Organismos Provinciales"/>
    <s v="http://www.ide.misiones.gov.ar/cgi-bin/mapserv?MAP=/var/www/ide/htdocs/00_INFO_PORTAL_IDE/WMSIPEC.map"/>
    <s v="http://www.ide.misiones.gov.ar/cgi-bin/mapserv?MAP=/var/www/ide/htdocs/00_INFO_PORTAL_IDE/WMSIPEC.map"/>
    <s v="NO"/>
    <s v="NO"/>
    <s v="NO"/>
    <x v="1"/>
    <s v="NO"/>
    <x v="4"/>
    <s v="Mapserver"/>
    <s v="WMS"/>
    <s v="NO"/>
    <s v="Misiones"/>
    <s v="WMS_IPEC"/>
    <s v="WMS"/>
    <s v="Misiones"/>
    <s v="WMS_IPEC"/>
    <s v="NO"/>
    <s v="NO"/>
  </r>
  <r>
    <s v="Gobierno de la Provincia"/>
    <s v="Subsecretaría de Ordenamiento Territorial"/>
    <s v="Provincial"/>
    <s v="Misiones"/>
    <s v="lotmisiones"/>
    <s v="Instituto Provincial de Lotería y Casinos (IPLyC)"/>
    <s v="http://www.ide.misiones.gov.ar/"/>
    <d v="2016-10-25T00:00:00"/>
    <s v="Lucas Russo"/>
    <s v="russorl@hotmail.com"/>
    <s v="NO"/>
    <s v="NO"/>
    <s v="NO"/>
    <s v="NO"/>
    <s v="NO"/>
    <s v="IDE MISIONES"/>
    <s v="Organismos Provinciales"/>
    <s v="http://www.ide.misiones.gov.ar/cgi-bin/mapserv?MAP=/var/www/ide/htdocs/00_INFO_PORTAL_IDE/WMSIPLYC.map"/>
    <s v="http://www.ide.misiones.gov.ar/cgi-bin/mapserv?MAP=/var/www/ide/htdocs/00_INFO_PORTAL_IDE/WMSIPLYC.map"/>
    <s v="NO"/>
    <s v="NO"/>
    <s v="NO"/>
    <x v="1"/>
    <s v="NO"/>
    <x v="4"/>
    <s v="Mapserver"/>
    <s v="WMS"/>
    <s v="NO"/>
    <s v="Misiones"/>
    <s v="WMS_IPLYC"/>
    <s v="WMS"/>
    <s v="Misiones"/>
    <s v="WMS_IPLYC"/>
    <s v="NO"/>
    <s v="NO"/>
  </r>
  <r>
    <s v="Gobierno de la Provincia"/>
    <s v="Subsecretaría de Ordenamiento Territorial"/>
    <s v="Provincial"/>
    <s v="Misiones"/>
    <s v="habmisiones"/>
    <s v="Instituto Provincial de Desarrollo Habitacional (IPRODHA)"/>
    <s v="http://www.ide.misiones.gov.ar/"/>
    <d v="2016-10-25T00:00:00"/>
    <s v="Lucas Russo"/>
    <s v="russorl@hotmail.com"/>
    <s v="NO"/>
    <s v="NO"/>
    <s v="NO"/>
    <s v="NO"/>
    <s v="NO"/>
    <s v="IDE MISIONES"/>
    <s v="Organismos Provinciales"/>
    <s v="http://www.ide.misiones.gov.ar/cgi-bin/mapserv?MAP=/var/www/ide/htdocs/00_INFO_PORTAL_IDE/WMSIPRODHA.map"/>
    <s v="http://www.ide.misiones.gov.ar/cgi-bin/mapserv?MAP=/var/www/ide/htdocs/00_INFO_PORTAL_IDE/WMSIPRODHA.map"/>
    <s v="NO"/>
    <s v="NO"/>
    <s v="NO"/>
    <x v="1"/>
    <s v="NO"/>
    <x v="4"/>
    <s v="Mapserver"/>
    <s v="WMS"/>
    <s v="NO"/>
    <s v="Misiones"/>
    <s v="WMS_IPRODHA"/>
    <s v="WMS"/>
    <s v="Misiones"/>
    <s v="WMS_IPRODHA"/>
    <s v="NO"/>
    <s v="NO"/>
  </r>
  <r>
    <s v="Gobierno de la Provincia"/>
    <s v="Subsecretaría de Ordenamiento Territorial"/>
    <s v="Provincial"/>
    <s v="Misiones"/>
    <s v="agromisiones"/>
    <s v="Min. del Agro y la Producción"/>
    <s v="http://www.ide.misiones.gov.ar/"/>
    <d v="2016-10-25T00:00:00"/>
    <s v="Lucas Russo"/>
    <s v="russorl@hotmail.com"/>
    <s v="NO"/>
    <s v="NO"/>
    <s v="NO"/>
    <s v="NO"/>
    <s v="NO"/>
    <s v="IDE MISIONES"/>
    <s v="Organismos Provinciales"/>
    <s v="http://www.ide.misiones.gov.ar/cgi-bin/mapserv?MAP=/var/www/ide/htdocs/00_INFO_PORTAL_IDE/WMSMinAgro.map"/>
    <s v="http://www.ide.misiones.gov.ar/cgi-bin/mapserv?MAP=/var/www/ide/htdocs/00_INFO_PORTAL_IDE/WMSMinAgro.map"/>
    <s v="NO"/>
    <s v="NO"/>
    <s v="NO"/>
    <x v="1"/>
    <s v="NO"/>
    <x v="4"/>
    <s v="Mapserver"/>
    <s v="WMS"/>
    <s v="NO"/>
    <s v="Misiones"/>
    <s v="WMS_MINISTERIO_DEL_AGRO_Y_PRODUCCION"/>
    <s v="WMS"/>
    <s v="Misiones"/>
    <s v="WMS_MINISTERIO_DEL_AGRO_Y_PRODUCCION"/>
    <s v="NO"/>
    <s v="NO"/>
  </r>
  <r>
    <s v="Gobierno de la Provincia"/>
    <s v="Subsecretaría de Ordenamiento Territorial"/>
    <s v="Provincial"/>
    <s v="Misiones"/>
    <s v="desmisiones"/>
    <s v="Min. de Desarrollo Social, la Mujer y la Juventud"/>
    <s v="http://www.ide.misiones.gov.ar/"/>
    <d v="2016-10-25T00:00:00"/>
    <s v="Lucas Russo"/>
    <s v="russorl@hotmail.com"/>
    <s v="NO"/>
    <s v="NO"/>
    <s v="NO"/>
    <s v="NO"/>
    <s v="NO"/>
    <s v="IDE MISIONES"/>
    <s v="Organismos Provinciales"/>
    <s v="http://www.ide.misiones.gov.ar/cgi-bin/mapserv?MAP=/var/www/ide/htdocs/00_INFO_PORTAL_IDE/WMSMinDesaSocial.map"/>
    <s v="http://www.ide.misiones.gov.ar/cgi-bin/mapserv?MAP=/var/www/ide/htdocs/00_INFO_PORTAL_IDE/WMSMinDesaSocial.map"/>
    <s v="NO"/>
    <s v="NO"/>
    <s v="NO"/>
    <x v="1"/>
    <s v="NO"/>
    <x v="4"/>
    <s v="Mapserver"/>
    <s v="WMS"/>
    <s v="NO"/>
    <s v="Misiones"/>
    <s v="WMS_MINISTERIO_DESARROLLO_SOCIAL_MUJER_Y_JUVENTUD"/>
    <s v="WMS"/>
    <s v="Misiones"/>
    <s v="WMS_MINISTERIO_DESARROLLO_SOCIAL_MUJER_Y_JUVENTUD"/>
    <s v="NO"/>
    <s v="NO"/>
  </r>
  <r>
    <s v="Gobierno de la Provincia"/>
    <s v="Subsecretaría de Ordenamiento Territorial"/>
    <s v="Provincial"/>
    <s v="Misiones"/>
    <s v="ecomisiones"/>
    <s v="Min. de Ecología y Recursos Naturales Renovables"/>
    <s v="http://www.ide.misiones.gov.ar/"/>
    <d v="2016-10-25T00:00:00"/>
    <s v="Lucas Russo"/>
    <s v="russorl@hotmail.com"/>
    <s v="NO"/>
    <s v="NO"/>
    <s v="NO"/>
    <s v="NO"/>
    <s v="NO"/>
    <s v="IDE MISIONES"/>
    <s v="Organismos Provinciales"/>
    <s v="http://www.ide.misiones.gov.ar/cgi-bin/mapserv?MAP=/var/www/ide/htdocs/00_INFO_PORTAL_IDE/WMSMinEcologia.map"/>
    <s v="http://www.ide.misiones.gov.ar/cgi-bin/mapserv?MAP=/var/www/ide/htdocs/00_INFO_PORTAL_IDE/WMSMinEcologia.map"/>
    <s v="NO"/>
    <s v="NO"/>
    <s v="NO"/>
    <x v="1"/>
    <s v="NO"/>
    <x v="4"/>
    <s v="Mapserver"/>
    <s v="WMS"/>
    <s v="NO"/>
    <s v="Misiones"/>
    <s v="WMS_MINISTERIO_DE_ECOLOGIA_Y_RNR"/>
    <s v="WMS"/>
    <s v="Misiones"/>
    <s v="WMS_MINISTERIO_DE_ECOLOGIA_Y_RNR"/>
    <s v="NO"/>
    <s v="NO"/>
  </r>
  <r>
    <s v="Gobierno de la Provincia"/>
    <s v="Subsecretaría de Ordenamiento Territorial"/>
    <s v="Provincial"/>
    <s v="Misiones"/>
    <s v="culmisiones"/>
    <s v="Min. de Cultura, Educación, Ciencia y Tecnología"/>
    <s v="http://www.ide.misiones.gov.ar/"/>
    <d v="2016-10-25T00:00:00"/>
    <s v="Lucas Russo"/>
    <s v="russorl@hotmail.com"/>
    <s v="NO"/>
    <s v="NO"/>
    <s v="NO"/>
    <s v="NO"/>
    <s v="NO"/>
    <s v="IDE MISIONES"/>
    <s v="Organismos Provinciales"/>
    <s v="http://www.ide.misiones.gov.ar/cgi-bin/mapserv?MAP=/var/www/ide/htdocs/00_INFO_PORTAL_IDE/WMSMinEducacion.map"/>
    <s v="http://www.ide.misiones.gov.ar/cgi-bin/mapserv?MAP=/var/www/ide/htdocs/00_INFO_PORTAL_IDE/WMSMinEducacion.map"/>
    <s v="NO"/>
    <s v="NO"/>
    <s v="NO"/>
    <x v="1"/>
    <s v="NO"/>
    <x v="4"/>
    <s v="Mapserver"/>
    <s v="WMS"/>
    <s v="NO"/>
    <s v="Misiones"/>
    <s v="WMS_MINISTERIO_CULTURA_EDUCACION_CIENCIA_TECNOLOGIA"/>
    <s v="WMS"/>
    <s v="Misiones"/>
    <s v="WMS_MINISTERIO_CULTURA_EDUCACION_CIENCIA_TECNOLOGIA"/>
    <s v="NO"/>
    <s v="NO"/>
  </r>
  <r>
    <s v="Gobierno de la Provincia"/>
    <s v="Subsecretaría de Ordenamiento Territorial"/>
    <s v="Provincial"/>
    <s v="Misiones"/>
    <s v="gobmisiones"/>
    <s v="Min. de Gobierno"/>
    <s v="http://www.ide.misiones.gov.ar/"/>
    <d v="2016-10-25T00:00:00"/>
    <s v="Lucas Russo"/>
    <s v="russorl@hotmail.com"/>
    <s v="NO"/>
    <s v="NO"/>
    <s v="NO"/>
    <s v="NO"/>
    <s v="NO"/>
    <s v="IDE MISIONES"/>
    <s v="Organismos Provinciales"/>
    <s v="http://www.ide.misiones.gov.ar/cgi-bin/mapserv?MAP=/var/www/ide/htdocs/00_INFO_PORTAL_IDE/WMSMinGobierno.map"/>
    <s v="http://www.ide.misiones.gov.ar/cgi-bin/mapserv?MAP=/var/www/ide/htdocs/00_INFO_PORTAL_IDE/WMSMinGobierno.map"/>
    <s v="NO"/>
    <s v="NO"/>
    <s v="NO"/>
    <x v="1"/>
    <s v="NO"/>
    <x v="4"/>
    <s v="Mapserver"/>
    <s v="WMS"/>
    <s v="NO"/>
    <s v="Misiones"/>
    <s v="WMS_MINISTERIO_DE_GOBIERNO"/>
    <s v="WMS"/>
    <s v="Misiones"/>
    <s v="WMS_MINISTERIO_DE_GOBIERNO"/>
    <s v="caja envolvente coordenada sur, infinito"/>
    <s v="NO"/>
  </r>
  <r>
    <s v="Gobierno de la Provincia"/>
    <s v="Subsecretaría de Ordenamiento Territorial"/>
    <s v="Provincial"/>
    <s v="Misiones"/>
    <s v="salmisiones"/>
    <s v="Min. de Salud Pública"/>
    <s v="http://www.ide.misiones.gov.ar/"/>
    <d v="2016-10-25T00:00:00"/>
    <s v="Lucas Russo"/>
    <s v="russorl@hotmail.com"/>
    <s v="NO"/>
    <s v="NO"/>
    <s v="NO"/>
    <s v="NO"/>
    <s v="NO"/>
    <s v="IDE MISIONES"/>
    <s v="Organismos Provinciales"/>
    <s v="http://www.ide.misiones.gov.ar/cgi-bin/mapserv?MAP=/var/www/ide/htdocs/00_INFO_PORTAL_IDE/WMSMinSalud.map"/>
    <s v="http://www.ide.misiones.gov.ar/cgi-bin/mapserv?MAP=/var/www/ide/htdocs/00_INFO_PORTAL_IDE/WMSMinSalud.map"/>
    <s v="NO"/>
    <s v="NO"/>
    <s v="NO"/>
    <x v="1"/>
    <s v="NO"/>
    <x v="4"/>
    <s v="Mapserver"/>
    <s v="WMS"/>
    <s v="NO"/>
    <s v="Misiones"/>
    <s v="WMS_MINISTERIO_DE_SALUD"/>
    <s v="WMS"/>
    <s v="Misiones"/>
    <s v="WMS_MINISTERIO_DE_SALUD"/>
    <s v="NO"/>
    <s v="NO"/>
  </r>
  <r>
    <s v="Gobierno de la Provincia"/>
    <s v="Subsecretaría de Ordenamiento Territorial"/>
    <s v="Provincial"/>
    <s v="Misiones"/>
    <s v="sgmisiones"/>
    <s v="Servicio general de Misiones"/>
    <s v="http://www.ide.misiones.gov.ar/"/>
    <d v="2016-10-25T00:00:00"/>
    <s v="Lucas Russo"/>
    <s v="russorl@hotmail.com"/>
    <s v="NO"/>
    <s v="NO"/>
    <s v="NO"/>
    <s v="NO"/>
    <s v="NO"/>
    <s v="IDE MISIONES"/>
    <s v="Organismos Provinciales"/>
    <s v="http://www.ide.misiones.gov.ar/cgi-bin/mapserv?MAP=/var/www/ide/htdocs/00_INFO_PORTAL_IDE/WMSMisiones.map"/>
    <s v="http://www.ide.misiones.gov.ar/cgi-bin/mapserv?MAP=/var/www/ide/htdocs/00_INFO_PORTAL_IDE/WMSMisiones.map"/>
    <s v="NO"/>
    <s v="NO"/>
    <s v="NO"/>
    <x v="1"/>
    <s v="NO"/>
    <x v="4"/>
    <s v="Mapserver"/>
    <s v="WMS"/>
    <s v="NO"/>
    <s v="Misiones"/>
    <s v="WMS_MISIONES"/>
    <s v="WMS"/>
    <s v="Misiones"/>
    <s v="WMS_MISIONES"/>
    <s v="NO"/>
    <s v="NO"/>
  </r>
  <r>
    <s v="Gobierno de la Provincia"/>
    <s v="Subsecretaría de Ordenamiento Territorial"/>
    <s v="Provincial"/>
    <s v="Misiones"/>
    <s v="turmisiones"/>
    <s v="Min. de Turismo"/>
    <s v="http://www.ide.misiones.gov.ar/"/>
    <d v="2016-10-25T00:00:00"/>
    <s v="Lucas Russo"/>
    <s v="russorl@hotmail.com"/>
    <s v="NO"/>
    <s v="NO"/>
    <s v="NO"/>
    <s v="NO"/>
    <s v="NO"/>
    <s v="IDE MISIONES"/>
    <s v="Organismos Provinciales"/>
    <s v="http://www.ide.misiones.gov.ar/cgi-bin/mapserv?MAP=/var/www/ide/htdocs/00_INFO_PORTAL_IDE/WMSTurismo.map"/>
    <s v="http://www.ide.misiones.gov.ar/cgi-bin/mapserv?MAP=/var/www/ide/htdocs/00_INFO_PORTAL_IDE/WMSTurismo.map"/>
    <s v="NO"/>
    <s v="NO"/>
    <s v="NO"/>
    <x v="1"/>
    <s v="NO"/>
    <x v="4"/>
    <s v="Mapserver"/>
    <s v="WMS"/>
    <s v="NO"/>
    <s v="Misiones"/>
    <s v="WMS_TURISMO"/>
    <s v="WMS"/>
    <s v="Misiones"/>
    <s v="WMS_TURISMO"/>
    <s v="NO"/>
    <s v="NO"/>
  </r>
  <r>
    <s v="Gobierno de la Provincia"/>
    <s v="Subsecretaría de Ordenamiento Territorial"/>
    <s v="Provincial"/>
    <s v="Misiones"/>
    <s v="fotomisiones"/>
    <s v="Fotografias Aéreas - 2012"/>
    <s v="http://www.ide.misiones.gov.ar/"/>
    <d v="2016-10-25T00:00:00"/>
    <s v="Lucas Russo"/>
    <s v="russorl@hotmail.com"/>
    <s v="NO"/>
    <s v="NO"/>
    <s v="NO"/>
    <s v="NO"/>
    <s v="NO"/>
    <s v="IDE MISIONES"/>
    <s v="Organismos Provinciales"/>
    <s v="http://www.ide.misiones.gov.ar/cgi-bin/mapserv?map=/var/www/ide/htdocs/img_2012_GD.map"/>
    <s v="http://www.ide.misiones.gov.ar/cgi-bin/mapserv?map=/var/www/ide/htdocs/img_2012_GD.map"/>
    <s v="NO"/>
    <s v="NO"/>
    <s v="NO"/>
    <x v="1"/>
    <s v="NO"/>
    <x v="4"/>
    <s v="Mapserver"/>
    <s v="WMS"/>
    <s v="NO"/>
    <s v="Misiones"/>
    <s v="Fotografías Aéreas de la Provincia"/>
    <s v="WMS"/>
    <s v="Misiones"/>
    <s v="Fotografías Aéreas de la Provincia"/>
    <s v="NO"/>
    <s v="NO"/>
  </r>
  <r>
    <s v="Ministerio de Hacienda y Obras Públicas"/>
    <s v="Dirección Provincial de Catastro e Información Territorial"/>
    <s v="Provincial"/>
    <s v="Neuquén"/>
    <s v="neu_dpceit"/>
    <s v="DPCeIT - SIT (IDE Catastro)"/>
    <s v="http://www.dpcneuquen.gov.ar/"/>
    <d v="2017-01-12T00:00:00"/>
    <s v="Luis Reynoso"/>
    <s v="reynoso2010@gmail.com"/>
    <s v="15/05 se pide confirmación de que es lo que se puede publicar y los metadatos del servicio -- 25/11 responde Erik que los nuevos servicios son los de catastro, el visualizador tiene problemas en mozzilla//se manda mail a Eric, para ver si cambió la URL según el catálogo hay uno nuevo"/>
    <s v="NO"/>
    <s v="NO"/>
    <s v="NO"/>
    <s v="Visualizadores de mapas de jurisdicción provincial"/>
    <s v="DPCeIT - SIT"/>
    <s v="Organismos Provinciales"/>
    <s v="http://catastro.neuquen.gov.ar/nqn_ide/services/IDE/Catastro/MapServer/WmsServer"/>
    <s v="http://catastro.neuquen.gov.ar/nqn_ide/services/IDE/Catastro/MapServer/WFSServer"/>
    <s v="NO"/>
    <s v="NO"/>
    <s v="NO"/>
    <x v="1"/>
    <s v="NO"/>
    <x v="7"/>
    <s v="ArcGis Server"/>
    <s v="WMS"/>
    <s v="NO"/>
    <s v="Neuquen"/>
    <s v="IDE_Catastro"/>
    <s v="WMS"/>
    <s v="Geodesia_Neuquen"/>
    <s v="GeoServer DPCeIT"/>
    <s v="NO"/>
    <s v="NO"/>
  </r>
  <r>
    <s v="Gobierno de la Provincia del Neuquén"/>
    <s v="IDENEU?"/>
    <s v="Provincial"/>
    <s v="Neuquén"/>
    <s v="neu_capa"/>
    <s v="SIG Capacitación IDENEU"/>
    <s v="NO"/>
    <d v="2017-01-12T00:00:00"/>
    <s v="Erik Kleinjan"/>
    <s v="ekleinjan@neuquen.gov.ar; vgiulianoar@yahoo.com.ar; fgarciarambeaud@neuquen.gov.ar; "/>
    <s v="15/05 se quita de la web hasta que esté online -- 07/03 nos informa Erik que está offline, que están arreglandolo"/>
    <s v="NO"/>
    <s v="NO"/>
    <s v="NO"/>
    <s v="Visualizadores de mapas de jurisdicción provincial"/>
    <s v="http://ideneu.neuquen.gov.ar:8080/taller/composer/"/>
    <s v="Organismos Provinciales"/>
    <s v="http://ideneu.neuquen.gov.ar:8080/geoserver/wms?"/>
    <s v="http://ideneu.neuquen.gov.ar:8080/geoserver/wfs?"/>
    <s v="Organismos Provinciales"/>
    <s v="http://catalogo.neuquen.gov.ar:8080/geonetwork/srv/spa/main.home"/>
    <s v="http://catalogo.neuquen.gov.ar:8080/geonetwork/srv/spa/csw?"/>
    <x v="2"/>
    <s v="requiere inicio de sesión"/>
    <x v="0"/>
    <s v="Geoserver"/>
    <s v="GEONETWORK"/>
    <s v="el wms solo tiene capas de muestra"/>
    <s v="Neuquen"/>
    <m/>
    <s v="WMS"/>
    <s v="Neuquén"/>
    <s v="Geoserver Web map Service"/>
    <s v="NO"/>
    <s v="NO"/>
  </r>
  <r>
    <s v="NO"/>
    <s v="NO"/>
    <s v="Local"/>
    <s v="Neuquén"/>
    <s v="juninandes"/>
    <s v="SIG de Junin de los Andes"/>
    <s v="NO"/>
    <d v="2017-03-07T00:00:00"/>
    <s v="Erik"/>
    <s v="ekleinjan@neuquen.gov.ar; vgiulianoar@yahoo.com.ar; fgarciarambeaud@neuquen.gov.ar; "/>
    <s v="Erik nos informa que lo están trabajando para que se vea online // 07/03 se manda mail a Erik // NO FUNCIONAN LOS LINKS VISUALIZADOR Y GEOSERVER"/>
    <s v="NO"/>
    <s v="NO"/>
    <s v="NO"/>
    <s v="Visualizadores de mapas de jurisdicción Municipal"/>
    <s v="http://192.168.10.131:8080/junin/composer"/>
    <s v="Organismos Locales"/>
    <s v="http://192.168.10.131:8080/geoserver/ows?service=wms&amp;request=GetCapabilities"/>
    <s v="http://192.168.10.131:8080/geoserver/wfs?"/>
    <s v="Organismos Locales"/>
    <s v="http://catalogo.neuquen.gov.ar:8080/geonetwork/srv/spa/main.home"/>
    <s v="NO"/>
    <x v="2"/>
    <s v="requiere inicio de sesión"/>
    <x v="0"/>
    <s v="Geoserver"/>
    <s v="NO"/>
    <s v="no anda el WMS"/>
    <s v="NO"/>
    <s v="NO"/>
    <s v="NO"/>
    <s v="NO"/>
    <s v="NO"/>
    <s v="NO"/>
    <s v="NO"/>
  </r>
  <r>
    <s v="NO"/>
    <s v="NO"/>
    <s v="Local"/>
    <s v="Neuquén"/>
    <s v="smandes"/>
    <s v="SIG de San Martín de los Andes"/>
    <s v="NO"/>
    <d v="2016-09-05T00:00:00"/>
    <s v="Erik?"/>
    <s v="?ekleinjan@neuquen.gov.ar; vgiulianoar@yahoo.com.ar; fgarciarambeaud@neuquen.gov.ar; "/>
    <s v="07/07/17 se le escribe a Erik para ver si puede modificar el titulo y metadatos del WMS --- 22/02 como faltan datos se le manda mail a Erik para ver si completa el formulario"/>
    <s v="NO"/>
    <s v="NO"/>
    <s v="NO"/>
    <s v="Visualizadores de mapas de jurisdicción Municipal"/>
    <s v="http://smandes.neuquen.gov.ar:8080/msma/composer/"/>
    <s v="Organismos Locales"/>
    <s v="http://smandes.neuquen.gov.ar:8080/geoserver/wms?"/>
    <s v="http://smandes.neuquen.gov.ar:8080/geoserver/wfs?"/>
    <s v="Organismos Locales"/>
    <s v="http://catalogo.neuquen.gov.ar:8080/geonetwork/srv/spa/main.home"/>
    <s v="NO"/>
    <x v="2"/>
    <s v="requiere inicio de sesión"/>
    <x v="0"/>
    <s v="Geoserver"/>
    <s v="WMS"/>
    <s v="NO"/>
    <s v="Neuquen"/>
    <s v="GeoServer Web Map Service"/>
    <s v="WMS"/>
    <s v="Neuquén"/>
    <s v="Geoserver Web map Service"/>
    <s v="NO"/>
    <s v="NO"/>
  </r>
  <r>
    <s v="Ministerio de Seguridad, Trabajo y Ambiente"/>
    <s v="Policía del Neuquén "/>
    <s v="Provincial"/>
    <s v="Neuquén"/>
    <s v="neu_poli"/>
    <s v="Policía del Neuquén "/>
    <s v="http://www.policiadelneuquen.gov.ar/"/>
    <d v="2016-08-31T00:00:00"/>
    <s v="Erik?"/>
    <s v="?ekleinjan@neuquen.gov.ar; vgiulianoar@yahoo.com.ar; fgarciarambeaud@neuquen.gov.ar; "/>
    <s v="07/07/17 se le escribe a Erik para ver si puede modificar el titulo y metadatos del WMS --- "/>
    <s v="NO"/>
    <s v="NO"/>
    <s v="NO"/>
    <s v="Visualizadores de mapas de jurisdicción provincial"/>
    <s v="http://200.85.183.85:8084/policia/composer/"/>
    <s v="Organismos Provinciales"/>
    <s v="http://200.85.183.85:8084/geoserver/wms?"/>
    <s v="http://200.85.183.85:8084/geoserver/wfs?"/>
    <s v="Organismos Provinciales"/>
    <s v="http://catalogo.neuquen.gov.ar:8080/geonetwork/srv/spa/main.home"/>
    <s v="http://catalogo.neuquen.gov.ar:8080/geonetwork/srv/spa/csw?"/>
    <x v="2"/>
    <s v="requiere inicio de sesión"/>
    <x v="0"/>
    <s v="Geoserver"/>
    <s v="WMS"/>
    <s v="NO"/>
    <s v="Neuquen"/>
    <s v="GeoServer Web Map Service"/>
    <s v="WMS"/>
    <s v="Neuquén"/>
    <s v="Geoserver Web map Service"/>
    <s v="NO"/>
    <s v="NO"/>
  </r>
  <r>
    <s v=" Autoridad Interjurisdiccional de las Cuencas de los ríos Limay, Neuquén y Negro"/>
    <s v="Neuquen, Rio Negro y Buenos Aires"/>
    <s v="Provincial"/>
    <s v="Neuquén"/>
    <s v="neu_cuencas"/>
    <s v="Autoridad Interjurisdiccional de Cuencas de la Provincia de Neuquén"/>
    <s v="http://www.aic.gov.ar/"/>
    <d v="2016-09-01T00:00:00"/>
    <s v="Erik?"/>
    <s v="?ekleinjan@neuquen.gov.ar; vgiulianoar@yahoo.com.ar; fgarciarambeaud@neuquen.gov.ar; "/>
    <s v="NO"/>
    <s v="NO"/>
    <s v="NO"/>
    <s v="NO"/>
    <s v="Visualizadores de mapas de jurisdicción provincial"/>
    <s v="http://aicsig.neuquen.gov.ar:8080/aic/composer/"/>
    <s v="Organismos Provinciales"/>
    <s v="http://aicsig.neuquen.gov.ar:8080/geoserver/wms?"/>
    <s v="http://aicsig.neuquen.gov.ar:8080/geoserver/wfs?"/>
    <s v="Organismos Provinciales"/>
    <s v="http://catalogo.neuquen.gov.ar:8080/geonetwork/srv/spa/main.home"/>
    <s v="http://catalogo.neuquen.gov.ar:8080/geonetwork/srv/spa/csw?"/>
    <x v="2"/>
    <s v="requiere inicio de sesión"/>
    <x v="0"/>
    <s v="Geoserver"/>
    <s v="WMS"/>
    <s v="NO"/>
    <s v="Neuquen"/>
    <s v="Servicio de Mapas de la Autoridad Interjurisdiccional de Cuencas"/>
    <s v="WMS"/>
    <s v="Neuquén"/>
    <s v="Geoserver Web map Service"/>
    <s v="NO"/>
    <s v="NO"/>
  </r>
  <r>
    <s v="Gobierno de la Provincia del Neuquén"/>
    <s v="Consejo de Planificación y Acción para el Desarrollo (COPADE)"/>
    <s v="Provincial"/>
    <s v="Neuquén"/>
    <s v="neu_copade"/>
    <s v="Consejo de Planificación y Acción para el Desarrollo (COPADE)"/>
    <s v="http://www.copade.gob.ar/Inicio.aspx"/>
    <d v="2017-01-12T00:00:00"/>
    <s v="Luis Reynoso"/>
    <s v="reynoso2010@gmail.com"/>
    <s v="07/07/17 se le escribe a fabian y a luis para ver si pueden completar los metadatos del wms ---- el contacto del geonetwork que figura es Jorge G. Brasili jbrasili@neuquen.gov.ar, el GN está vacío pero habilitado"/>
    <s v="NO"/>
    <s v="NO"/>
    <s v="NO"/>
    <s v="Visualizadores de mapas de jurisdicción provincial"/>
    <s v="http://copadesvr02.copade.neuquen.gov.ar/gis/inicio.html"/>
    <s v="Organismos Provinciales"/>
    <s v="http://copadesvr02.copade.neuquen.gov.ar/geoserver/wms?"/>
    <s v="http://copadesvr02.copade.neuquen.gov.ar/geoserver/wfs?"/>
    <s v="Organismos Provinciales"/>
    <s v="http://copadesvr02.copade.neuquen.gov.ar/geonetwork/srv/eng/main.home"/>
    <s v="NO"/>
    <x v="1"/>
    <s v="vacio"/>
    <x v="2"/>
    <s v="Geoserver"/>
    <s v="WMS"/>
    <s v="NO"/>
    <s v="Neuquen"/>
    <s v="GeoServer Web Map Service"/>
    <s v="WMS"/>
    <s v="COPADE_Neuquen"/>
    <s v="GeoServer Web Map Service"/>
    <s v="NO"/>
    <s v="NO"/>
  </r>
  <r>
    <s v="Gobierno de la Provincia del Neuquén"/>
    <s v="IDENEU?"/>
    <s v="Provincial"/>
    <s v="Neuquén"/>
    <s v="neu_educ"/>
    <s v="SIG de Educación de la Provincia de Neuquén"/>
    <s v="NO"/>
    <d v="2017-01-12T00:00:00"/>
    <s v="Erik Kleinjan"/>
    <s v="ekleinjan@neuquen.gov.ar; vgiulianoar@yahoo.com.ar; fgarciarambeaud@neuquen.gov.ar; "/>
    <s v="NO"/>
    <s v="NO"/>
    <s v="NO"/>
    <s v="NO"/>
    <s v="Visualizadores de mapas de jurisdicción provincial"/>
    <s v="http://geoeducacion.neuquen.gov.ar/"/>
    <s v="Organismos Provinciales"/>
    <s v="http://geoeducacion.neuquen.gov.ar/geoserver/wms?"/>
    <s v="http://geoeducacion.neuquen.gov.ar/geoserver/wfs?"/>
    <s v="Organismos Provinciales"/>
    <s v="http://catalogo.neuquen.gov.ar:8080/geonetwork/srv/spa/main.home"/>
    <s v="http://catalogo.neuquen.gov.ar:8080/geonetwork/srv/spa/csw?"/>
    <x v="2"/>
    <s v="requiere inicio de sesión"/>
    <x v="0"/>
    <s v="Geoserver"/>
    <s v="WMS"/>
    <s v="NO"/>
    <s v="Neuquen"/>
    <s v="Servicio de Mapas del Consejo Provincial de Educación del Neuquén"/>
    <s v="WMS"/>
    <s v="Neuquén"/>
    <s v="My GeoServer WMS"/>
    <s v="NO"/>
    <s v="NO"/>
  </r>
  <r>
    <s v="Ministerio de Economía e Infraestructura"/>
    <s v="Subsecretaría de Ingresos Públicos"/>
    <s v="Provincial"/>
    <s v="Neuquén"/>
    <s v="neu_estad"/>
    <s v="Dirección Provincial de Estadística y Censos / Dir. Informática y cartografía digital"/>
    <s v="http://www.estadisticaneuquen.gob.ar/"/>
    <d v="2017-01-16T00:00:00"/>
    <s v="Silvina Kopprio"/>
    <s v="skopprio@neuquen.gov.ar"/>
    <s v="2/12 responden que lo hicieron +}// 23/11 se manda mail para que corrijan geoserver"/>
    <s v="NO"/>
    <s v="NO"/>
    <s v="NO"/>
    <s v="Visualizadores de mapas de jurisdicción provincial"/>
    <s v="http://gisestadisticanqn.neuquen.gov.ar/"/>
    <s v="Organismos Provinciales"/>
    <s v="http://gisestadisticanqn.neuquen.gov.ar/geoserver/wms?"/>
    <s v="http://gisestadisticanqn.neuquen.gov.ar/geoserver/wfs?"/>
    <s v="Organismos Provinciales"/>
    <s v="http://catalogo.neuquen.gov.ar:8080/geonetwork/srv/spa/main.home"/>
    <s v="http://catalogo.neuquen.gov.ar:8080/geonetwork/srv/spa/csw?"/>
    <x v="2"/>
    <s v="requiere inicio de sesión"/>
    <x v="0"/>
    <s v="Geoserver"/>
    <s v="WMS"/>
    <s v="NO"/>
    <s v="Neuquen"/>
    <s v="Servicio WMS de la Dirección Provincial de Estadística y Censos del Neuquén"/>
    <s v="GEONETWORK"/>
    <s v="Neuquén"/>
    <s v="Servicio WMS de la Dirección Provincial de Estadística y Censos del Neuquén"/>
    <s v="NO"/>
    <s v="NO"/>
  </r>
  <r>
    <s v="Gobierno de la Provincia del Neuquén"/>
    <s v="Secretaría de Gestión Pública"/>
    <s v="Provincial"/>
    <s v="Neuquén"/>
    <s v="neu_optic"/>
    <s v="Oficina Provincial de TIC’s (OPTIC)"/>
    <s v="http://sgp.neuquen.gob.ar/?page_id=767"/>
    <d v="2016-08-31T00:00:00"/>
    <s v="Erik?"/>
    <s v="?ekleinjan@neuquen.gov.ar; vgiulianoar@yahoo.com.ar; fgarciarambeaud@neuquen.gov.ar; "/>
    <s v="07/07/17 se le escribe a Erik para ver si puede modificar el titulo y metadatos del WMS --- "/>
    <s v="NO"/>
    <s v="NO"/>
    <s v="NO"/>
    <s v="Visualizadores de mapas de jurisdicción provincial"/>
    <s v="http://opticgis.neuquen.gov.ar:8080/optic/composer/"/>
    <s v="Organismos Provinciales"/>
    <s v="http://opticgis.neuquen.gov.ar:8080/geoserver/wms?"/>
    <s v="http://opticgis.neuquen.gov.ar:8080/geoserver/wfs?"/>
    <s v="Organismos Provinciales"/>
    <s v="http://catalogo.neuquen.gov.ar:8080/geonetwork/srv/spa/main.home"/>
    <s v="http://catalogo.neuquen.gov.ar:8080/geonetwork/srv/spa/csw?"/>
    <x v="2"/>
    <s v="requiere inicio de sesión"/>
    <x v="0"/>
    <s v="Geoserver"/>
    <s v="WMS"/>
    <s v="NO"/>
    <s v="Neuquen"/>
    <s v="GeoServer Web Map Service"/>
    <s v="WMS"/>
    <s v="Neuquén"/>
    <s v="Geoserver Web map Service"/>
    <s v="NO"/>
    <s v="NO"/>
  </r>
  <r>
    <s v="Gobierno de la Provincia del Neuquén"/>
    <s v="SUBSECRETARÍA DE RECURSOS HÍDRICOS"/>
    <s v="Provincial"/>
    <s v="Neuquén"/>
    <s v="neu_rechid"/>
    <s v="Recursos Hídricos de la Provincia de Neuquén"/>
    <s v="NO"/>
    <d v="2016-08-31T00:00:00"/>
    <s v="Erik?"/>
    <s v="?ekleinjan@neuquen.gov.ar; vgiulianoar@yahoo.com.ar; fgarciarambeaud@neuquen.gov.ar; "/>
    <s v="NO"/>
    <s v="NO"/>
    <s v="NO"/>
    <s v="NO"/>
    <s v="Visualizadores de mapas de jurisdicción provincial"/>
    <s v="http://rechidr.neuquen.gov.ar:8080/dprh/composer/"/>
    <s v="Organismos Provinciales"/>
    <s v="http://rechidr.neuquen.gov.ar:8080/geoserver/wms?"/>
    <s v="http://rechidr.neuquen.gov.ar:8080/geoserver/wfs?"/>
    <s v="Organismos Provinciales"/>
    <s v="http://catalogo.neuquen.gov.ar:8080/geonetwork/srv/spa/main.home"/>
    <s v="http://catalogo.neuquen.gov.ar:8080/geonetwork/srv/spa/csw?"/>
    <x v="2"/>
    <s v="requiere inicio de sesión"/>
    <x v="0"/>
    <s v="Geoserver"/>
    <s v="WMS"/>
    <s v="NO"/>
    <s v="Neuquen"/>
    <s v="Servicio de Mapas de la Dirección Provincial de Recursos Hídricos del Neuquén"/>
    <s v="WMS"/>
    <s v="Neuquén"/>
    <s v="Geoserver Web map Service"/>
    <s v="NO"/>
    <s v="NO"/>
  </r>
  <r>
    <s v="Ministerio de Energía, Servicios Públicos y Recursos Naturales"/>
    <s v="Dirección Provincial de Vialidad del Neuquén"/>
    <s v="Provincial"/>
    <s v="Neuquén"/>
    <s v="neu_vial"/>
    <s v="Dirección Provincial de Vialidad del Neuquén"/>
    <s v="http://www.dpvneuquen.gov.ar/"/>
    <d v="2016-08-31T00:00:00"/>
    <s v="Erik?"/>
    <s v="?ekleinjan@neuquen.gov.ar; vgiulianoar@yahoo.com.ar; fgarciarambeaud@neuquen.gov.ar; "/>
    <s v="NO"/>
    <s v="NO"/>
    <s v="NO"/>
    <s v="NO"/>
    <s v="Visualizadores de mapas de jurisdicción provincial"/>
    <s v="http://redvial.neuquen.gov.ar:8080/dpv/composer/"/>
    <s v="Organismos Provinciales"/>
    <s v="http://redvial.neuquen.gov.ar:8080/geoserver/wms?"/>
    <s v="http://redvial.neuquen.gov.ar:8080/geoserver/wfs?"/>
    <s v="Organismos Provinciales"/>
    <s v="http://catalogo.neuquen.gov.ar:8080/geonetwork/srv/spa/main.home"/>
    <s v="http://catalogo.neuquen.gov.ar:8080/geonetwork/srv/spa/csw?"/>
    <x v="2"/>
    <s v="requiere inicio de sesión"/>
    <x v="0"/>
    <s v="Geoserver"/>
    <s v="WMS"/>
    <s v="NO"/>
    <s v="Neuquen"/>
    <s v="Servicio de Mapas de la Dirección Provincial de Vialidad del Neuquén"/>
    <s v="WMS"/>
    <s v="Neuquén"/>
    <s v="Geoserver Web map Service"/>
    <s v="NO"/>
    <s v="NO"/>
  </r>
  <r>
    <s v="Ministerio de Ciudadanía"/>
    <s v="Subsecretaría De Defensa Civil Y Protección Ciudadana"/>
    <s v="Provincial"/>
    <s v="Neuquén"/>
    <s v="neu_civil"/>
    <s v="Defensa Civil de la Provincia de Neuquén"/>
    <s v="http://www.neuqueninforma.gob.ar/tag/defensa-civil/"/>
    <d v="2017-01-16T00:00:00"/>
    <s v="Erik?"/>
    <s v="?ekleinjan@neuquen.gov.ar; vgiulianoar@yahoo.com.ar; fgarciarambeaud@neuquen.gov.ar; "/>
    <s v="NO"/>
    <s v="NO"/>
    <s v="NO"/>
    <s v="NO"/>
    <s v="Visualizadores de mapas de jurisdicción provincial"/>
    <s v="http://sigdefensacivil.neuquen.gov.ar:8080/dpdc/composer"/>
    <s v="Organismos Provinciales"/>
    <s v="http://sigdefensacivil.neuquen.gov.ar:8080/geoserver/wms?"/>
    <s v="http://sigdefensacivil.neuquen.gov.ar:8080/geoserver/wfs?"/>
    <s v="Organismos Provinciales"/>
    <s v="http://catalogo.neuquen.gov.ar:8080/geonetwork/srv/spa/main.home"/>
    <s v="http://catalogo.neuquen.gov.ar:8080/geonetwork/srv/spa/csw?"/>
    <x v="2"/>
    <s v="requiere inicio de sesión"/>
    <x v="0"/>
    <s v="Geoserver"/>
    <s v="WMS"/>
    <s v="NO"/>
    <s v="Neuquen"/>
    <s v="Servicio de Mapas de la Dirección Provincial de Defensa Civil del Neuquén"/>
    <s v="WMS"/>
    <s v="Neuquén"/>
    <s v="Geoserver Web map Service"/>
    <s v="NO"/>
    <s v="NO"/>
  </r>
  <r>
    <s v="Ministerio de Seguridad, Trabajo y Ambiente"/>
    <s v="Ministerio de Seguridad, Trabajo y Ambiente"/>
    <s v="Provincial"/>
    <s v="Neuquén"/>
    <s v="neu_prod"/>
    <s v="Ministerio de Producción y Ambiente"/>
    <s v="http://w2.neuquen.gov.ar/seguridad-trabajo-y-ambiente"/>
    <d v="2016-09-02T00:00:00"/>
    <s v="Erik?"/>
    <s v="?ekleinjan@neuquen.gov.ar; vgiulianoar@yahoo.com.ar; fgarciarambeaud@neuquen.gov.ar; "/>
    <s v="NO"/>
    <s v="NO"/>
    <s v="NO"/>
    <s v="NO"/>
    <s v="Visualizadores de mapas de jurisdicción provincial"/>
    <s v="http://sigproduccion.neuquen.gov.ar:8080/prod/composer/"/>
    <s v="Organismos Provinciales"/>
    <s v="http://sigproduccion.neuquen.gov.ar:8080/geoserver/wms?"/>
    <s v="http://sigproduccion.neuquen.gov.ar:8080/geoserver/wfs?"/>
    <s v="Organismos Provinciales"/>
    <s v="http://catalogo.neuquen.gov.ar:8080/geonetwork/srv/spa/main.home"/>
    <s v="http://catalogo.neuquen.gov.ar:8080/geonetwork/srv/spa/csw?"/>
    <x v="2"/>
    <s v="requiere inicio de sesión"/>
    <x v="0"/>
    <s v="Geoserver"/>
    <s v="WMS"/>
    <s v="NO"/>
    <s v="Neuquen"/>
    <s v="Servicio de Mapas del Ministerio de Producción y Turismo del Neuquén"/>
    <s v="WMS"/>
    <s v="Neuquén"/>
    <s v="Geoserver Web map Service"/>
    <s v="NO"/>
    <s v="NO"/>
  </r>
  <r>
    <s v="Ministerio de Energía, Servicios Públicos y Recursos Naturales"/>
    <s v="Subsecretaria de Minería e Hidrocarburos"/>
    <s v="Provincial"/>
    <s v="Neuquén"/>
    <s v="neu_hcarbu"/>
    <s v="Subsecretaria de Minería e Hidrocarburos (wms hidrocarburos)"/>
    <s v="http://hidrocarburos.energianeuquen.gov.ar/"/>
    <d v="2017-01-12T00:00:00"/>
    <s v="Marcel Carre"/>
    <s v="mcarre@neuquen.gov.ar"/>
    <s v="15/05 responde que estuvo caido el server por un virus y que las nuevas url son las que corresponden, se acualiza -- 15/05 se quita de la web hasta que esté online, se le escribe a Marcel Carre porque ningún servicio tiene capas disponibles --los links andan pero se ve en la pagina (http://hidrocarburos.energianeuquen.gov.ar/detalle.php?page=hidrocarburos&amp;pageGIS=si&amp;idsc=53&amp;idc=) que ha sido modificada la url, se consulta"/>
    <s v="NO"/>
    <s v="NO"/>
    <s v="NO"/>
    <s v="NO"/>
    <s v="NO"/>
    <s v="Organismos Provinciales"/>
    <s v="http://hidrocarburos.energianeuquen.gob.ar:38080/geoserver/hidrocarburos/wms?"/>
    <s v="http://hidrocarburos.energianeuquen.gov.ar:38080/geoserver/hidrocarburos/wms?"/>
    <s v="NO"/>
    <s v="NO"/>
    <s v="NO"/>
    <x v="1"/>
    <s v="NO"/>
    <x v="2"/>
    <s v="Geoserver"/>
    <s v="WMS"/>
    <s v="NO"/>
    <s v="Neuquen"/>
    <s v="Hidrocarburos - Subsecretaría de Energía, Minería e Hidrocarburos de la Provincia del Neuquén"/>
    <s v="WMS"/>
    <s v="Hidrocarburos_Neuquen"/>
    <s v="Minería - Subsecretaría de Energía, Minería e Hidrocarburos de la Provincia del Neuquén"/>
    <s v="NO"/>
    <s v="NO"/>
  </r>
  <r>
    <s v="Ministerio de Energía, Servicios Públicos y Recursos Naturales"/>
    <s v="Subsecretaria de Minería e Hidrocarburos"/>
    <s v="Provincial"/>
    <s v="Neuquén"/>
    <s v="neu_mineria"/>
    <s v="Subsecretaria de Minería e Hidrocarburos (wms minería)"/>
    <s v="http://hidrocarburos.energianeuquen.gov.ar/"/>
    <d v="2017-01-12T00:00:00"/>
    <s v="Marcel Carre"/>
    <s v="mcarre@neuquen.gov.ar"/>
    <s v="15/05 responde que estuvo caido el server por un virus y que las nuevas url son las que corresponden, se acualiza -- 15/05 se quita de la web hasta que esté online, se le escribe a Marcel Carre porque ningún servicio tiene capas disponibles -- los links andan pero se ve en la pagina (http://hidrocarburos.energianeuquen.gov.ar/detalle.php?page=hidrocarburos&amp;pageGIS=si&amp;idsc=53&amp;idc=) que ha sido modificada la url, se consulta"/>
    <s v="NO"/>
    <s v="NO"/>
    <s v="NO"/>
    <s v="NO"/>
    <s v="NO"/>
    <s v="Organismos Provinciales"/>
    <s v="http://hidrocarburos.energianeuquen.gob.ar:38080/geoserver/mineria/wms?"/>
    <s v="http://hidrocarburos.energianeuquen.gov.ar:38080/geoserver/mineria/wfs?"/>
    <s v="NO"/>
    <s v="NO"/>
    <s v="NO"/>
    <x v="1"/>
    <s v="NO"/>
    <x v="2"/>
    <s v="Geoserver"/>
    <s v="WMS"/>
    <s v="NO"/>
    <s v="Neuquen"/>
    <s v="Minería - Subsecretaría de Energía, Minería e Hidrocarburos de la Provincia del Neuquén"/>
    <s v="WMS"/>
    <s v="Mineria_Neuquen"/>
    <s v="Hidrocarburos - Subsecretaría de Energía, Minería e Hidrocarburos de la Provincia del Neuquén"/>
    <s v="NO"/>
    <s v="NO"/>
  </r>
  <r>
    <s v="Gobierno de la Provincia del Neuquén"/>
    <s v="NO"/>
    <s v="Provincial"/>
    <s v="Neuquén"/>
    <s v="neu_raster"/>
    <s v="SIG de Imágenes Raster y Vuelos"/>
    <s v="NO"/>
    <d v="2017-01-12T00:00:00"/>
    <s v="Erik Kleinjan"/>
    <s v="ekleinjan@neuquen.gov.ar; vgiulianoar@yahoo.com.ar; fgarciarambeaud@neuquen.gov.ar; "/>
    <s v="indica que reinició el servidor y ya anda // no andan los wms, preguntar contacto"/>
    <s v="NO"/>
    <s v="NO"/>
    <s v="NO"/>
    <s v="Visualizadores de mapas de jurisdicción provincial"/>
    <s v="http://sigraster.neuquen.gov.ar:8080/sat/composer/"/>
    <s v="Organismos Provinciales"/>
    <s v="http://sigraster.neuquen.gov.ar:8080/geoserver/wms?"/>
    <s v="http://sigraster.neuquen.gov.ar:8080/geoserver/wfs?"/>
    <s v="Organismos Provinciales"/>
    <s v="http://catalogo.neuquen.gov.ar:8080/geonetwork/srv/spa/main.home"/>
    <s v="http://catalogo.neuquen.gov.ar:8080/geonetwork/srv/spa/csw?"/>
    <x v="2"/>
    <s v="requiere inicio de sesión"/>
    <x v="0"/>
    <s v="Geoserver"/>
    <s v="WMS"/>
    <s v="NO"/>
    <s v="Neuquen"/>
    <s v="Servicio de Mapas de la Secretaría de Gestión Pública del Neuquén"/>
    <s v="WMS"/>
    <s v="Neuquén"/>
    <s v="Geoserver Web map Service"/>
    <s v="NO"/>
    <s v="NO"/>
  </r>
  <r>
    <s v="Privado"/>
    <s v="Privado"/>
    <s v="Privado"/>
    <s v="Privado"/>
    <s v="here"/>
    <s v="HERE Argentina S.R.L."/>
    <s v="NO"/>
    <d v="2017-01-16T00:00:00"/>
    <s v="NO"/>
    <s v="NO"/>
    <s v="NO"/>
    <s v="NO"/>
    <s v="NO"/>
    <s v="NO"/>
    <s v="Visualizadores de mapas en Empresas privadas"/>
    <s v="www.here.com"/>
    <s v="NO"/>
    <s v="no"/>
    <s v="NO"/>
    <s v="NO"/>
    <s v="NO"/>
    <s v="NO"/>
    <x v="1"/>
    <s v="NO"/>
    <x v="3"/>
    <s v="NO"/>
    <s v="NO"/>
    <s v="sin wms"/>
    <s v="NO"/>
    <s v="NO"/>
    <s v="NO"/>
    <s v="NO"/>
    <s v="NO"/>
    <s v="NO"/>
    <s v="NO"/>
  </r>
  <r>
    <s v="Privado"/>
    <s v="Privado"/>
    <s v="Privado"/>
    <s v="Privado"/>
    <s v="osm"/>
    <s v="Open Street Map"/>
    <s v="NO"/>
    <d v="2017-01-16T00:00:00"/>
    <s v="NO"/>
    <s v="NO"/>
    <s v="NO"/>
    <s v="NO"/>
    <s v="NO"/>
    <s v="NO"/>
    <s v="Visualizadores de mapas de iniciativas colaborativas"/>
    <s v="www.openstreetmap.org"/>
    <s v="NO"/>
    <s v="no"/>
    <s v="NO"/>
    <s v="NO"/>
    <s v="NO"/>
    <s v="NO"/>
    <x v="1"/>
    <s v="NO"/>
    <x v="3"/>
    <s v="NO"/>
    <s v="NO"/>
    <s v="sin wms"/>
    <s v="NO"/>
    <s v="NO"/>
    <s v="NO"/>
    <s v="NO"/>
    <s v="NO"/>
    <s v="NO"/>
    <s v="NO"/>
  </r>
  <r>
    <s v="Privado"/>
    <s v="Privado"/>
    <s v="Privado"/>
    <s v="Privado"/>
    <s v="sf_late"/>
    <s v="San Rafael LATE"/>
    <s v="http://sanrafaellate.com.ar/"/>
    <d v="2017-01-16T00:00:00"/>
    <s v="NO"/>
    <s v="NO"/>
    <s v="NO"/>
    <s v="NO"/>
    <s v="NO"/>
    <s v="NO"/>
    <s v="Visualizadores de mapas en Empresas privadas"/>
    <s v="http://sanrafaellate.com.ar/multimedia/Mapas/Ciudad"/>
    <s v="NO"/>
    <s v="no"/>
    <s v="NO"/>
    <s v="NO"/>
    <s v="NO"/>
    <s v="NO"/>
    <x v="1"/>
    <s v="NO"/>
    <x v="3"/>
    <s v="NO"/>
    <s v="NO"/>
    <s v="sin wms"/>
    <s v="NO"/>
    <s v="NO"/>
    <s v="NO"/>
    <s v="NO"/>
    <s v="NO"/>
    <s v="NO"/>
    <s v="NO"/>
  </r>
  <r>
    <s v="Privado"/>
    <s v="Privado"/>
    <s v="Privado"/>
    <s v="Privado"/>
    <s v="tucu_bondi"/>
    <s v="TUCUBONDI (Tucumán)"/>
    <s v="http://facebook.com/TucuBondi"/>
    <d v="2017-01-16T00:00:00"/>
    <s v="Estudiantes UTN"/>
    <s v="contacto@tucubondi.com.ar"/>
    <s v="NO"/>
    <s v="NO"/>
    <s v="NO"/>
    <s v="NO"/>
    <s v="Visualizadores de mapas en ONG"/>
    <s v="http://tucubondi.com.ar/"/>
    <s v="NO"/>
    <s v="no"/>
    <s v="NO"/>
    <s v="NO"/>
    <s v="NO"/>
    <s v="NO"/>
    <x v="1"/>
    <s v="NO"/>
    <x v="3"/>
    <s v="NO"/>
    <s v="NO"/>
    <s v="sin wms"/>
    <s v="NO"/>
    <s v="NO"/>
    <s v="NO"/>
    <s v="NO"/>
    <s v="NO"/>
    <s v="NO"/>
    <s v="NO"/>
  </r>
  <r>
    <s v="Privado"/>
    <s v="Privado"/>
    <s v="Privado"/>
    <s v="Privado"/>
    <s v="ypf"/>
    <s v="Yacimientos Petrolíferos Fiscales"/>
    <s v="www.ypf.com"/>
    <d v="2017-01-16T00:00:00"/>
    <s v="NO"/>
    <s v="NO"/>
    <s v="NO"/>
    <s v="NO"/>
    <s v="NO"/>
    <s v="NO"/>
    <s v="Visualizadores de mapas en Empresas Públicas"/>
    <s v="www.ypf.com/guia/Paginas/mapa.aspx"/>
    <s v="NO"/>
    <s v="no"/>
    <s v="NO"/>
    <s v="NO"/>
    <s v="NO"/>
    <s v="NO"/>
    <x v="1"/>
    <s v="NO"/>
    <x v="3"/>
    <s v="NO"/>
    <s v="NO"/>
    <s v="sin wms"/>
    <s v="NO"/>
    <s v="NO"/>
    <s v="NO"/>
    <s v="NO"/>
    <s v="NO"/>
    <s v="NO"/>
    <s v="NO"/>
  </r>
  <r>
    <s v="Ministerio de Energía y Minería"/>
    <s v="Secretaría de energía eléctrica"/>
    <s v="Privado"/>
    <s v="Privado"/>
    <s v="ebisa"/>
    <s v="EBISA"/>
    <s v="www.ebisa.com.ar"/>
    <d v="2017-11-29T00:00:00"/>
    <s v="Luis Piccinali"/>
    <s v="lpiccinali@ebisa.com.ar"/>
    <s v="NO"/>
    <s v="NO"/>
    <s v="NO"/>
    <s v="NO"/>
    <s v="NO"/>
    <s v="NO"/>
    <s v="Privados"/>
    <s v="http://ide.ebisa.com.ar/geoserver/wms?"/>
    <s v="http://ide.ebisa.com.ar/geoserver/wfs?"/>
    <s v="Empresas"/>
    <s v="http://ide.ebisa.com.ar/geonetwork/"/>
    <s v="http://ide.ebisa.com.ar/geonetwork/srv/spa/csw?request=GetCapabilities&amp;service=CSW"/>
    <x v="0"/>
    <s v="Habilitado"/>
    <x v="0"/>
    <s v="Geoserver"/>
    <m/>
    <m/>
    <m/>
    <m/>
    <m/>
    <m/>
    <m/>
    <m/>
    <m/>
  </r>
  <r>
    <s v="Ministerio de Agroindustria"/>
    <s v="INTA"/>
    <s v="Provincial"/>
    <s v="Río Negro"/>
    <s v="sipan"/>
    <s v="SIPAN (Sistema de Información Patagonia Norte) - Nodo EEA Bariloche"/>
    <s v="http://sipan.inta.gob.ar/ "/>
    <d v="2016-10-17T00:00:00"/>
    <s v="Fernando Umaña"/>
    <s v="umana.fernando@inta.gob.ar"/>
    <s v="encuesta completada"/>
    <s v="NO"/>
    <s v="NO"/>
    <s v="NO"/>
    <s v="Visualizadores de mapas de jurisdicción provincial"/>
    <s v="http://sipan.inta.gob.ar/sig/visor/"/>
    <s v="Organismos Provinciales"/>
    <s v="http://sipan.inta.gov.ar/geoserver/wms "/>
    <s v="NO"/>
    <s v="Organismos Provinciales"/>
    <s v="http://sipan.inta.gob.ar/geonetwork/srv/spa/catalog.search"/>
    <s v="http://sipan.inta.gob.ar/geoserver/ows?service=WCS&amp;version=2.0.1&amp;request=GetCapabilities"/>
    <x v="0"/>
    <s v="Habilitado"/>
    <x v="0"/>
    <s v="Geoserver"/>
    <s v="WMS"/>
    <s v="NO"/>
    <s v="Río Negro"/>
    <s v="????"/>
    <s v="WMS"/>
    <s v="INTA"/>
    <s v="GeoServer Web Map Service"/>
    <s v="NO"/>
    <s v="NO"/>
  </r>
  <r>
    <s v="Gobierno de la Provincia"/>
    <s v="Gobierno de la Provincia"/>
    <s v="Provincial"/>
    <s v="Río Negro"/>
    <s v="rn_ide"/>
    <s v="IDE Río Negro"/>
    <s v="http://ide.extranet.rionegro.gov.ar/"/>
    <d v="2017-08-25T00:00:00"/>
    <s v="Claudia Oliveira Mattos"/>
    <s v="coliveiramattos@yahoo.com.ar "/>
    <s v="24/05 Claudia nos indica que desde el año pasado ya no se mandtiene mas la IDE, se saca el visor de la pag web de IDERA porque no anda -- 23/05 nos indican que el contacto el la arq Claudia Oliveira Mattos se le escribe por el mapa base y los metadatos del servicio -- 15/05 se le escribe a Guillermina para ver quien es el contacto porque no anda bien el Geonode, tampoco tiene cargados metadatos de servicio"/>
    <s v="NO"/>
    <s v="NO"/>
    <s v="http://www.idera.gob.ar/images/stories/downloads/documentos/normativa/IDERN_Decretos1839y1846_2013.pdf"/>
    <s v="NO"/>
    <s v="http://ide.extranet.rionegro.gov.ar/maps/new"/>
    <s v="Organismos Provinciales"/>
    <s v="http://ide.extranet.rionegro.gov.ar/geoserver/wms?"/>
    <s v="http://ide.extranet.rionegro.gov.ar/geoserver/wfs?"/>
    <s v="Organismos Provinciales"/>
    <s v="http://ide.extranet.rionegro.gov.ar/"/>
    <s v="http://ide.extranet.rionegro.gov.ar/catalogue/csw?service=CSW&amp;request=GetCapabilities"/>
    <x v="1"/>
    <s v="vacio"/>
    <x v="2"/>
    <s v="Geoserver"/>
    <s v="NO"/>
    <s v="no va mas"/>
    <s v="NO"/>
    <s v="NO"/>
    <s v="CSW"/>
    <s v="IDE Río Negro"/>
    <s v="My Geoserver WMS"/>
    <s v="NO"/>
    <s v="COSECHA POR WMS"/>
  </r>
  <r>
    <s v="Gobierno de la Provincia"/>
    <s v="Gobierno de la Provincia"/>
    <s v="Provincial"/>
    <s v="Salta"/>
    <s v="idesa"/>
    <s v="Infraestructura de datos espaciales de la Provincia de Salta"/>
    <s v="NO"/>
    <d v="2016-08-29T00:00:00"/>
    <s v="Hernán Javier ELENA"/>
    <s v="elena.hernan@inta.gob.ar"/>
    <s v="&quot;Esteban Gonzalez&quot; &lt;egonzalez@inmuebles.gov.ar&gt;"/>
    <s v="NO"/>
    <s v="NO"/>
    <s v="http://www.idera.gob.ar/images/stories/downloads/documentos/normativa/IDESa_Decreto1567_A%C3%B1o2016.pdf"/>
    <s v="IDE de jurisdicción provincial"/>
    <s v="http://geoportal.idesa.gob.ar/"/>
    <s v="Organismos Provinciales"/>
    <s v="http://geoportal.idesa.gob.ar/geoserver/wms?"/>
    <s v="http://geoportal.idesa.gob.ar/geoserver/wfs?"/>
    <s v="Organismos Provinciales"/>
    <s v="http://geoportal.idesa.gob.ar/"/>
    <s v="http://geoportal.idesa.gob.ar/catalogue/csw"/>
    <x v="0"/>
    <s v="si"/>
    <x v="1"/>
    <s v="Geoserver"/>
    <s v="GEONETWORK"/>
    <s v="NO"/>
    <s v="Salta"/>
    <s v="Geoportal IDE Salta - WMS"/>
    <s v="CSW"/>
    <s v="IDESA"/>
    <s v="Geoportal IDE Salta - WMS"/>
    <s v="NO"/>
    <s v="NO"/>
  </r>
  <r>
    <s v="Ministerio de Agroindustria"/>
    <s v="INTA"/>
    <s v="Provincial"/>
    <s v="Salta"/>
    <s v="eeasalta"/>
    <s v="Nodo EEA Salta"/>
    <s v="http://inta.gob.ar/salta"/>
    <d v="2016-10-17T00:00:00"/>
    <s v="Hernán Elena"/>
    <s v="elena.hernan@inta.gob.ar"/>
    <s v="encuesta completada. No tienen catalogo, cuando tenga la IDE usarán ese"/>
    <s v="NO"/>
    <s v="NO"/>
    <s v="NO"/>
    <s v="NO"/>
    <s v="GEOINTA"/>
    <s v="Organismos Provinciales"/>
    <s v="http://geosalta.inta.gov.ar/geoserver/wms?"/>
    <s v="http://geosalta.inta.gov.ar/geoserver/wfs?"/>
    <s v="NO"/>
    <s v="NO"/>
    <s v="NO"/>
    <x v="1"/>
    <s v="NO"/>
    <x v="2"/>
    <s v="Geoserver"/>
    <s v="WMS"/>
    <s v="NO"/>
    <s v="Salta"/>
    <m/>
    <s v="WMS"/>
    <s v="INTA"/>
    <s v="Web Map Service - INTA SALTA"/>
    <s v="NO"/>
    <s v="NO"/>
  </r>
  <r>
    <s v="Ministerio de Infraestructura, Tierra y Vivienda"/>
    <s v="Dirección General de Inmuebles"/>
    <s v="Provincial"/>
    <s v="Salta"/>
    <s v="sigsa"/>
    <s v="Departamento Sistemas - SIG Dirección General de Inmuebles"/>
    <s v="http://www.inmuebles-salta.gov.ar/"/>
    <d v="2017-01-16T00:00:00"/>
    <s v="Esteban González"/>
    <s v="egonzalez@inmuebles.gov.ar"/>
    <s v="NO"/>
    <s v="NO"/>
    <s v="NO"/>
    <s v="NO"/>
    <s v="Visualizadores de mapas de jurisdicción provincial"/>
    <s v="www.sigsa.gov.ar/mapas/viewer.asp"/>
    <s v="NO"/>
    <s v="NO"/>
    <s v="NO"/>
    <s v="NO"/>
    <s v="NO"/>
    <s v="NO"/>
    <x v="1"/>
    <s v="NO"/>
    <x v="3"/>
    <s v="NO"/>
    <s v="NO"/>
    <s v="sin wms"/>
    <s v="NO"/>
    <s v="NO"/>
    <s v="NO"/>
    <s v="NO"/>
    <s v="NO"/>
    <s v="NO"/>
    <s v="NO"/>
  </r>
  <r>
    <s v="Ministerio de Hacienda y Finanzas"/>
    <s v="Dirección de geodesia y Catastro"/>
    <s v="Provincial"/>
    <s v="San Juan"/>
    <s v="sj_geodesia"/>
    <s v="Consultas Catastrales Web"/>
    <s v="http://sisanjuan.gob.ar/hacienda-y-finanzas"/>
    <d v="2017-01-18T00:00:00"/>
    <s v="Pablo Camus"/>
    <s v="NO"/>
    <s v="en conversación telefónica con José Maraz nos comenta que el servidor está en proceso de pasar de tercerizado a local, además él está en ide san juan que está en proceso de conformación, también Natalia Varas está en el proyecto de IDE. Cuando se sepa quien estará a cargo del de catastro nos informará probablemente el responsable de informatica Pablo Camus, se quita el visor que no está disponible de la página de idera -- 07/04/17 se refuerza con otro mail 09/09/17 se reenvia a Jose Maraz el mail - 03/03/2017 se manda de nuevo mail pero con el mail correcto // 24/07/2016 se vuelve a mandar mail pero porque además no anda geoserver// 31-08 se mandó mail pero llegó rebotado"/>
    <s v="NO"/>
    <s v="NO"/>
    <s v="NO"/>
    <s v="Visualizadores de mapas de jurisdicción provincial"/>
    <s v="www.catastro.sanjuan.gov.ar/"/>
    <s v="Organismos Provinciales"/>
    <s v="http://geoserver.sgis.com.ar/geoserver/dgc_sj/wms?"/>
    <s v="NO"/>
    <s v="NO"/>
    <s v="NO"/>
    <s v="NO"/>
    <x v="1"/>
    <s v="NO"/>
    <x v="2"/>
    <s v="Geoserver"/>
    <s v="WMS"/>
    <s v="no anda"/>
    <s v="NO"/>
    <s v="NO"/>
    <s v="WMS"/>
    <s v="Geodesia_San_Juan"/>
    <s v="GeoServer Web Map Service"/>
    <s v="NO"/>
    <s v="NO"/>
  </r>
  <r>
    <s v="Gobierno de la Provincia de San Luis"/>
    <s v="Dirección Provincial de Catastro y Tierras Fiscales"/>
    <s v="Provincial"/>
    <s v="San Luis"/>
    <s v="idesl"/>
    <s v="Dirección Provincial de Catastro y Tierras Fiscales"/>
    <s v="http://www.idesl.sanluis.gov.ar/"/>
    <d v="2017-07-07T00:00:00"/>
    <s v="Maximiliano Rivero"/>
    <s v="lmmrivero@gmail.com"/>
    <s v="07/07/17 actualizaron nombre de wms se elimina de la pagina web dado que por el momento está offline por instrucciones de Erica Bonilla 17/11 el visualizador está en mantenimiento y offline por tiempo indeterminado, se les consulta si lo sacamos momentáneamente de la pag /// 27/10 no anda el visor se informa por mail"/>
    <s v="NO"/>
    <s v="NO"/>
    <s v="http://www.idera.gob.ar/images/stories/downloads/documentos/normativa/IDE_SanLuis_Decreto7372_2012.pdf"/>
    <s v="IDE de jurisdicción provincial"/>
    <s v="http://visualide.sanluis.gov.ar/mapa/index.html?ids=4720973153294&amp;ide="/>
    <s v="Organismos Provinciales"/>
    <s v="http://visualide.sanluis.gov.ar/geoserver/wms?"/>
    <s v="NO"/>
    <s v="NO"/>
    <s v="http://visualide.sanluis.gov.ar/geonetwork/srv/spa/main.home"/>
    <s v="http://visualide.sanluis.gov.ar/geonetwork/srv/spa/csw"/>
    <x v="1"/>
    <s v="no anda"/>
    <x v="2"/>
    <s v="Geoserver"/>
    <s v="WMS"/>
    <s v="NO"/>
    <s v="San Luis"/>
    <s v="IDE de la Provincia de San Luis"/>
    <s v="GEONETWORK"/>
    <s v="Geodesia_San_Luis"/>
    <s v="GeoServer Web Map Service"/>
    <s v="NO"/>
    <s v="NO"/>
  </r>
  <r>
    <s v="Ministerio de Gobierno y Reforma del Estado"/>
    <s v="Secretaria de Tecnologias para la Gestion"/>
    <s v="Provincial"/>
    <s v="Santa Fe"/>
    <s v="idesf"/>
    <s v="IDESF, Infraestructura de Datos Espaciales de Santa Fe"/>
    <s v="www.santafe.gov.ar/idesf"/>
    <d v="2017-11-27T00:00:00"/>
    <s v="Pedro Arriondo"/>
    <s v="parriondo@santafe.gov.ar"/>
    <s v="encuesta completada"/>
    <s v="NO"/>
    <s v="NO"/>
    <s v="http://www.idera.gob.ar/images/stories/downloads/documentos/normativa/IDESF_Decreto1680_2005.pdf"/>
    <s v="IDE de jurisdicción provincial"/>
    <s v="https://www.santafe.gov.ar/idesf/visualizador/"/>
    <s v="Organismos Provinciales"/>
    <s v="https://aswe.santafe.gov.ar/idesf/wms?"/>
    <s v="NO"/>
    <s v="Organismos Provinciales"/>
    <s v="https://www.santafe.gov.ar/idesf/catalogo/"/>
    <s v="https://www.santafe.gov.ar/idesf/catalogo/srv/spa/csw?"/>
    <x v="0"/>
    <s v="Habilitado"/>
    <x v="0"/>
    <s v="Mapserver"/>
    <s v="GEONETWORK"/>
    <s v="NO"/>
    <s v="Santa Fe"/>
    <s v="IDESF - Infraestructura de Datos Espaciales de Santa Fe"/>
    <s v="GEONETWORK"/>
    <s v="IDE_Santa_Fe"/>
    <s v="IDESF - Infraestructura de Datos Espaciales de Santa Fe"/>
    <s v="NO"/>
    <s v="COSECHA POR WMS"/>
  </r>
  <r>
    <s v="Ministerio de Agroindustria"/>
    <s v="INTA"/>
    <s v="Provincial"/>
    <s v="Santa Fe"/>
    <s v="eea_rafaela"/>
    <s v="Nodo EEA Rafaela"/>
    <s v="http://inta.gob.ar/rafaela"/>
    <d v="2016-08-05T00:00:00"/>
    <s v="Hernán Elena"/>
    <s v="elena.hernan@inta.gob.ar"/>
    <s v="WFS existe pero tiene contraseña"/>
    <s v="NO"/>
    <s v="NO"/>
    <s v="NO"/>
    <s v="NO"/>
    <s v="INTA"/>
    <s v="Organismos Provinciales"/>
    <s v="http://geointa.inta.gov.ar/geoserversf/wms?"/>
    <s v="NO"/>
    <s v="NO"/>
    <s v="http://geointa.inta.gov.ar/geonetwork/"/>
    <s v="http://geointa.inta.gov.ar/geonetwork/srv/en/catalogue/csw?service=CSW&amp;version=2.0.2&amp;request=GetCapabilities"/>
    <x v="1"/>
    <s v="lo estan arreglando"/>
    <x v="2"/>
    <s v="Geoserver"/>
    <s v="WMS"/>
    <s v="NO"/>
    <s v="Santa Fe"/>
    <s v="WMS INTA Rafaela"/>
    <s v="WMS"/>
    <s v="INTA"/>
    <s v="WMS INTA Rafaela"/>
    <s v="NO"/>
    <s v="NO"/>
  </r>
  <r>
    <s v="Municipalidad de Rosario"/>
    <s v="Secretaría General - Dirección General de Informática"/>
    <s v="Local"/>
    <s v="Santa Fe"/>
    <s v="rosariod"/>
    <s v="Rosario ="/>
    <s v="http://www.rosario.gov.ar/web/gobierno/gobierno-abierto/infraestructura-de-datos-espaciales-ide"/>
    <d v="2017-03-06T00:00:00"/>
    <s v="Alejandra Cervino"/>
    <s v="acervin0@rosario.gov.ar"/>
    <s v="05/01/2017 corrijen el error /// 28/12 se le consulta porque el wms no carga en GN porque no tiene habilitado el 3857 // 19/12 respondió formulario // 24/11 se mandó mail pero no respondió, se le consulta por otros geoservicios"/>
    <s v="Organismos Locales"/>
    <s v="http://datos.rosario.gob.ar/"/>
    <s v="NO"/>
    <s v="Visualizadores de mapas de jurisdicción Municipal"/>
    <s v="infomapa.rosario.gov.ar"/>
    <s v="Organismos Locales"/>
    <s v="http://www.rosario.gov.ar/wms/planobase?request=GetCapabilities&amp;service=WMS"/>
    <s v="NO"/>
    <s v="NO"/>
    <s v="NO"/>
    <s v="NO"/>
    <x v="1"/>
    <s v="NO"/>
    <x v="4"/>
    <s v="Mapserver"/>
    <s v="WMS"/>
    <s v="NO"/>
    <s v="Santa Fe"/>
    <s v="WMS-Rosario"/>
    <s v="NO"/>
    <s v="NO"/>
    <s v="NO"/>
    <s v="NO"/>
    <s v="NO"/>
  </r>
  <r>
    <s v="Gobierno de la Ciudad de Santa Fe"/>
    <s v="Programa Municipio Digital"/>
    <s v="Local"/>
    <s v="Santa Fe"/>
    <s v="santafe"/>
    <s v="Santa Fe Mapas"/>
    <s v="http://www.santafeciudad.gov.ar/"/>
    <d v="2017-01-18T00:00:00"/>
    <s v="Eduardo Madariaga"/>
    <s v="gestionderiesgo@santafeciudad.gov.ar"/>
    <s v="NO"/>
    <s v="NO"/>
    <s v="NO"/>
    <s v="NO"/>
    <s v="Visualizadores de mapas de jurisdicción Municipal"/>
    <s v="http://muniweb1.santafeciudad.gov.ar/santafemapas/"/>
    <s v="NO"/>
    <s v="no"/>
    <s v="NO"/>
    <s v="NO"/>
    <s v="NO"/>
    <s v="NO"/>
    <x v="1"/>
    <s v="NO"/>
    <x v="3"/>
    <s v="NO"/>
    <s v="NO"/>
    <s v="sin wms"/>
    <s v="NO"/>
    <s v="NO"/>
    <s v="NO"/>
    <s v="NO"/>
    <s v="NO"/>
    <s v="NO"/>
    <s v="NO"/>
  </r>
  <r>
    <s v="NO"/>
    <s v="NO"/>
    <s v="Provincial"/>
    <s v="Santa Fe"/>
    <s v="sf_scit"/>
    <s v="Servicio de Catastro e Información Territorial"/>
    <s v="NO"/>
    <d v="2017-01-18T00:00:00"/>
    <s v="Julio Perusini"/>
    <s v="jperusini@santafe.gov.ar"/>
    <s v="no carga el visualizador"/>
    <s v="NO"/>
    <s v="NO"/>
    <s v="NO"/>
    <s v="Visualizadores de mapas de jurisdicción provincial"/>
    <s v="http://mapas.santafe.gov.ar/keyScitGV/inicioweb.jsp"/>
    <s v="NO"/>
    <s v="NO"/>
    <s v="NO"/>
    <s v="NO"/>
    <s v="NO"/>
    <s v="NO"/>
    <x v="1"/>
    <s v="NO"/>
    <x v="3"/>
    <s v="NO"/>
    <s v="NO"/>
    <s v="no anda"/>
    <s v="NO"/>
    <s v="NO"/>
    <s v="NO"/>
    <s v="NO"/>
    <s v="NO"/>
    <s v="NO"/>
    <s v="NO"/>
  </r>
  <r>
    <s v="Ministerio de Agroindustria"/>
    <s v="INTA"/>
    <s v="Provincial"/>
    <s v="Santiago del Estero"/>
    <s v="eea_stago"/>
    <s v="Nodo EEA Santiago del Estero"/>
    <s v="http://inta.gob.ar/santiago"/>
    <d v="2016-08-05T00:00:00"/>
    <s v="NO"/>
    <s v="NO"/>
    <s v="NO"/>
    <s v="NO"/>
    <s v="NO"/>
    <s v="NO"/>
    <s v="NO"/>
    <s v="INTA"/>
    <s v="Organismos Provinciales"/>
    <s v="http://geointa.inta.gob.ar/geosantiago/wms?"/>
    <s v="http://geointa.inta.gob.ar/geosantiago/wfs?"/>
    <s v="NO"/>
    <s v="http://geointa.inta.gov.ar/geonetwork/srv/en/main.home"/>
    <s v="http://geointa.inta.gov.ar/geonetwork/srv/en/catalogue/csw?service=CSW&amp;version=2.0.2&amp;request=GetCapabilities"/>
    <x v="1"/>
    <s v="lo estan arreglando"/>
    <x v="2"/>
    <s v="Geoserver"/>
    <s v="WMS"/>
    <s v="no anda"/>
    <m/>
    <s v="NO"/>
    <s v="WMS"/>
    <s v="INTA"/>
    <s v="EEA Santiago del Estero WMS"/>
    <s v="NO"/>
    <s v="NO"/>
  </r>
  <r>
    <s v="Gobierno de la provincia"/>
    <s v="Secretaria de Desarrollo, Ciencia, Técnica y Gestión Públiva"/>
    <s v="Provincial"/>
    <s v="Santiago del Estero"/>
    <s v="ide_stago"/>
    <s v="IDE Santiago del Estero"/>
    <s v="http://www.sde.gov.ar/"/>
    <d v="2017-07-06T00:00:00"/>
    <s v="Ricardo Montenegro"/>
    <s v="ricardo_a_montenegro@live.com.ar"/>
    <s v="NO"/>
    <s v="NO"/>
    <s v="NO"/>
    <s v="NO"/>
    <s v="IDE de jurisdicción provincial"/>
    <s v="http://www.idesantiago.gob.ar/ide-santiago/"/>
    <s v="NO"/>
    <s v="NO"/>
    <s v="NO"/>
    <s v="NO"/>
    <s v="NO"/>
    <s v="NO"/>
    <x v="1"/>
    <s v="NO"/>
    <x v="3"/>
    <s v="NO"/>
    <s v="NO"/>
    <s v="NO"/>
    <s v="NO"/>
    <s v="NO"/>
    <s v="NO"/>
    <s v="NO"/>
    <s v="NO"/>
    <s v="NO"/>
    <s v="NO"/>
  </r>
  <r>
    <s v="Fundación ProYungas"/>
    <s v="Fundación ProYungas"/>
    <s v="Privado"/>
    <s v="Tucumán"/>
    <s v="proyunga"/>
    <s v="SIGA ProYungas"/>
    <s v="http://siga.proyungas.org.ar/"/>
    <d v="2016-10-24T00:00:00"/>
    <s v="Silvia Pacheco"/>
    <s v="siga@proyungas.org.ar; silviapachecus@gmail.com"/>
    <s v="24/10 se manda mail para ver como publicar los multiples wms // se debe instalar silverlight para poder usar el visor, pero en Chrome no logré que anda"/>
    <s v="NO"/>
    <s v="NO"/>
    <s v="NO"/>
    <s v="Visualizadores de mapas en ONG"/>
    <s v="http://visorproyungas.dyndns.tv/visorsiga/"/>
    <s v="Organismos no Gubernamentales"/>
    <s v="http://siga.proyungas.org.ar/recursos/"/>
    <s v="NO"/>
    <s v="NO"/>
    <s v="NO"/>
    <s v="NO"/>
    <x v="1"/>
    <s v="NO"/>
    <x v="7"/>
    <s v="ArcGis Server"/>
    <s v="NO"/>
    <s v="multiples WMS"/>
    <s v="NO"/>
    <s v="NO"/>
    <s v="NO"/>
    <s v="NO"/>
    <s v="NO"/>
    <s v="NO"/>
    <s v="NO"/>
  </r>
  <r>
    <s v="Ministerio de Economía de la Provincia"/>
    <s v="Programa de Desarrollo de Áreas Metropolitanas del Interior"/>
    <s v="Provincial"/>
    <s v="Tucumán"/>
    <s v="edamet_amb"/>
    <s v="Información Ambiental - Estudio de Diagnóstico del Área Metropolitana de Tucumán (EDAMET)"/>
    <s v="http://www.dami.uec.gov.ar/donde-se-implementa/am-tucuman/"/>
    <d v="2016-10-24T00:00:00"/>
    <s v="Silvia Pacheco"/>
    <s v="siga@proyungas.org.ar"/>
    <s v="NO"/>
    <s v="NO"/>
    <s v="NO"/>
    <s v="NO"/>
    <s v="NO"/>
    <s v="NO"/>
    <s v="Organismos Provinciales"/>
    <s v="http://dami.tucuman.gov.ar/ArcGIS/services/DAMI_Ambiental/MapServer/WMSServer?"/>
    <s v="http://dami.tucuman.gov.ar/ArcGIS/services/DAMI_Ambiental/MapServer/WFSServer?"/>
    <s v="NO"/>
    <s v="NO"/>
    <s v="NO"/>
    <x v="1"/>
    <s v="NO"/>
    <x v="7"/>
    <s v="ArcGis Server"/>
    <s v="WMS"/>
    <s v="NO"/>
    <s v="Tucumán"/>
    <s v="DAMI_Ambiental"/>
    <s v="WMS"/>
    <s v="EDAMET"/>
    <s v="DAMI_Ambiental"/>
    <s v="NO"/>
    <s v="NO"/>
  </r>
  <r>
    <s v="Ministerio de Economía de la Provincia"/>
    <s v="Programa de Desarrollo de Áreas Metropolitanas del Interior"/>
    <s v="Provincial"/>
    <s v="Tucumán"/>
    <s v="edamet_legal"/>
    <s v="Información Legal - Estudio de Diagnóstico del Área Metropolitana de Tucumán (EDAMET)"/>
    <s v="http://www.dami.uec.gov.ar/donde-se-implementa/am-tucuman/"/>
    <d v="2016-10-24T00:00:00"/>
    <s v="Silvia Pacheco"/>
    <s v="siga@proyungas.org.ar"/>
    <s v="NO"/>
    <s v="NO"/>
    <s v="NO"/>
    <s v="NO"/>
    <s v="NO"/>
    <s v="NO"/>
    <s v="Organismos Provinciales"/>
    <s v="http://dami.tucuman.gov.ar/ArcGIS/services/DAMI_Legal/MapServer/WMSServer?"/>
    <s v="http://dami.tucuman.gov.ar/ArcGIS/services/DAMI_Legal/MapServer/WFSServer?"/>
    <s v="NO"/>
    <s v="NO"/>
    <s v="NO"/>
    <x v="1"/>
    <s v="NO"/>
    <x v="7"/>
    <s v="ArcGis Server"/>
    <s v="WMS"/>
    <s v="NO"/>
    <s v="Tucumán"/>
    <s v="DAMI_Legal"/>
    <s v="NO"/>
    <s v="NO"/>
    <s v="NO"/>
    <s v="NO"/>
    <s v="NO"/>
  </r>
  <r>
    <s v="Ministerio de Economía de la Provincia"/>
    <s v="Programa de Desarrollo de Áreas Metropolitanas del Interior"/>
    <s v="Provincial"/>
    <s v="Tucumán"/>
    <s v="edamet_urb"/>
    <s v="Información urbano-territorial - Estudio de Diagnóstico del Área Metropolitana de Tucumán (EDAMET)"/>
    <s v="http://www.dami.uec.gov.ar/donde-se-implementa/am-tucuman/"/>
    <d v="2016-10-24T00:00:00"/>
    <s v="Silvia Pacheco"/>
    <s v="siga@proyungas.org.ar"/>
    <s v="NO"/>
    <s v="NO"/>
    <s v="NO"/>
    <s v="NO"/>
    <s v="NO"/>
    <s v="NO"/>
    <s v="Organismos Provinciales"/>
    <s v="http://dami.tucuman.gov.ar/ArcGIS/services/DAMI_UrbanoTerritorial/MapServer/WMSServer?"/>
    <s v="http://dami.tucuman.gov.ar/ArcGIS/services/DAMI_UrbanoTerritorial/MapServer/WFSServer?"/>
    <s v="NO"/>
    <s v="NO"/>
    <s v="NO"/>
    <x v="1"/>
    <s v="NO"/>
    <x v="7"/>
    <s v="ArcGis Server"/>
    <s v="WMS"/>
    <s v="NO"/>
    <s v="Tucumán"/>
    <s v="DAMI_UrbanoTerritorial"/>
    <s v="NO"/>
    <s v="NO"/>
    <s v="NO"/>
    <s v="NO"/>
    <s v="NO"/>
  </r>
  <r>
    <s v="Gobierno de la Provincia"/>
    <s v="Secretaría de Gestión Pública y Planeamiento"/>
    <s v="Provincial"/>
    <s v="Tucumán"/>
    <s v="tucu_geosplan_led"/>
    <s v="Secretaría de Gestión Pública y Planeamiento (GeoSPlan) - Lineamientos Estratégicos para el Desarrollo (LED)"/>
    <s v="http://geosplan.tucuman.gob.ar/inicio/geosplan.html"/>
    <d v="2017-10-31T00:00:00"/>
    <s v="María del Huerto Mancilla"/>
    <s v="mariamancilla@yahoo.com.ar"/>
    <s v="mail de María del Huerto del 02/10/17"/>
    <s v="NO"/>
    <s v="NO"/>
    <s v="NO"/>
    <s v="Visualizadores de mapas de jurisdicción provincial"/>
    <s v="http://geosplan.tucuman.gob.ar/visor"/>
    <s v="Organismos Provinciales"/>
    <s v="http://geosplan.tucuman.gob.ar/geoserver/LED/wms?"/>
    <s v="NO"/>
    <s v="Organismos Provinciales"/>
    <s v="http://www.geosplan.tucuman.gob.ar/geonetwork/"/>
    <s v="http://www.geosplan.tucuman.gob.ar/geonetwork/srv/spa/csw?request=GetCapabilities&amp;service=CSW"/>
    <x v="0"/>
    <s v="Habilitado"/>
    <x v="0"/>
    <s v="Geoserver"/>
    <s v="GEONETWORK"/>
    <s v="NO"/>
    <s v="Tucumán"/>
    <s v="Servicio WMS - Lineamientos Estratégicos para el Desarrollo de Tucumán"/>
    <s v="GEONETWORK"/>
    <s v="GeoSPlan_Tucuman"/>
    <s v="Servicio WMS de la SGPyP"/>
    <s v="NO"/>
    <s v="COSECHA POR WMS"/>
  </r>
  <r>
    <s v="Municipalidad de San Miguel de Tucumán"/>
    <s v="SIG Cap"/>
    <s v="Local"/>
    <s v="Tucumán"/>
    <s v="tucuman"/>
    <s v="SIG Cap - Tucumán / Sistema de Información Geográfica de la Capital"/>
    <s v="http://smt.gob.ar/"/>
    <d v="2016-10-24T00:00:00"/>
    <s v="Walter Ibañez"/>
    <s v="walterib@gmail.com"/>
    <s v="25/08/17 se le manda mail al contacto que nos pasaron que se llama Walter -- 07/07/17 se le escribe nuevamente para pedirle el contacto de ledesma --- 25/10/2016 indica que Juan Ledesma es responsable y que manda el contacto pero no nos llegó nada ----algunas capas del wms no cargan o están vacias"/>
    <s v="NO"/>
    <s v="NO"/>
    <s v="NO"/>
    <s v="Visualizadores de mapas de jurisdicción Municipal"/>
    <s v="http://sigcap.no-ip.org/"/>
    <s v="Organismos Locales"/>
    <s v="http://sigcap.no-ip.org:8082/geoserver/wms?"/>
    <s v="NO"/>
    <s v="NO"/>
    <s v="NO"/>
    <s v="NO"/>
    <x v="1"/>
    <s v="NO"/>
    <x v="2"/>
    <s v="Geoserver"/>
    <s v="WMS"/>
    <s v="NO"/>
    <s v="Tucumán"/>
    <s v="GeoServer Web Map Service"/>
    <s v="WMS"/>
    <s v="SM_Tucuman"/>
    <s v="GeoServer Web Map Service"/>
    <s v="http://181.14.233.162:8082/geoserver/wms?SERVICE=WMS&amp;"/>
    <s v="NO"/>
  </r>
  <r>
    <s v="Secretaría de Estado de Gestión Pública y Planeamiento"/>
    <s v="Subsecretaria de Planeamiento y Tecnologías de Gestión"/>
    <s v="Provincial"/>
    <s v="Tucumán"/>
    <s v="tucu_estadistica"/>
    <s v="Dirección de Estadística de la Provincia"/>
    <s v="http://estadistica.tucuman.gov.ar/"/>
    <d v="2016-10-24T00:00:00"/>
    <s v="Lic. Raúl García"/>
    <s v="rgarcia@rig.tucuman.gov.ar"/>
    <s v="07/07/17 se le escribe para ver si puede modificar el titulo y metadatos del WMS --- "/>
    <s v="NO"/>
    <s v="NO"/>
    <s v="NO"/>
    <s v="Visualizadores de mapas de jurisdicción provincial"/>
    <s v="http://estadistica.tucuman.gov.ar/visorexterno/"/>
    <s v="Organismos Provinciales"/>
    <s v="http://181.88.186.115:8080/geoserver/servidor/wms?"/>
    <s v="http://181.88.186.115:8080/geoserver/servidor/wfs?"/>
    <s v="NO"/>
    <s v="NO"/>
    <s v="NO"/>
    <x v="1"/>
    <s v="NO"/>
    <x v="2"/>
    <s v="Geoserver"/>
    <s v="WMS"/>
    <s v="NO"/>
    <s v="Tucumán"/>
    <s v="GeoServer Web Map Service"/>
    <s v="WMS"/>
    <s v="Estadistica_Tucuman"/>
    <s v="GeoServer Web Map Service"/>
    <s v="NO"/>
    <s v="NO"/>
  </r>
  <r>
    <s v="Gobierno de la provincia"/>
    <s v="IPVDU"/>
    <s v="Provincial"/>
    <s v="Tucumán"/>
    <s v="tucu_viv"/>
    <s v="Instituto provincial de Vivienda y desarrollo Urbano"/>
    <s v="http://www.ipvtuc.gov.ar/"/>
    <d v="2016-10-25T00:00:00"/>
    <s v="Matías Fortini"/>
    <s v="matiasfortini@gmail.com"/>
    <s v="07/07/17 se le escribe para ver si puede modificar el titulo y metadatos del WMS --- "/>
    <s v="NO"/>
    <s v="NO"/>
    <s v="NO"/>
    <s v="NO"/>
    <s v="NO"/>
    <s v="Organismos Provinciales"/>
    <s v="http://190.226.54.180:8080/geoserver/IPVyDU/wms?"/>
    <s v="http://190.226.54.180:8080/geoserver/IPVyDU/wfs?"/>
    <s v="NO"/>
    <s v="NO"/>
    <s v="NO"/>
    <x v="1"/>
    <s v="NO"/>
    <x v="2"/>
    <s v="Geoserver"/>
    <s v="WMS"/>
    <s v="NO"/>
    <s v="Tucumán"/>
    <s v="GeoServer Web Map Service"/>
    <s v="WMS"/>
    <s v="IPVyDU_Tucuman"/>
    <s v="GeoServer Web Map Service"/>
    <s v="NO"/>
    <s v="NO"/>
  </r>
  <r>
    <s v="Ministerio de Economía de la Provincia"/>
    <s v="Dirección Provincial de Vialidad de Tucumán"/>
    <s v="Provincial"/>
    <s v="Tucumán"/>
    <s v="tucu_vial"/>
    <s v="Dirección Provincial de Vialidad de Tucumán"/>
    <s v="http://www.mecontuc.gov.ar/dpv/"/>
    <d v="2016-10-25T00:00:00"/>
    <s v="Carlos Manai"/>
    <s v="carlosmanai@yahoo.com.ar"/>
    <s v="NO"/>
    <s v="NO"/>
    <s v="NO"/>
    <s v="NO"/>
    <s v="NO"/>
    <s v="NO"/>
    <s v="Organismos Provinciales"/>
    <s v="http://idet.tucuman.gob.ar/geoserver/Dir_Prov_Vialidad/wms?"/>
    <s v="http://idet.tucuman.gob.ar/geoserver/Dir_Prov_Vialidad/wfs?"/>
    <s v="NO"/>
    <s v="NO"/>
    <s v="NO"/>
    <x v="1"/>
    <s v="NO"/>
    <x v="2"/>
    <s v="Geoserver"/>
    <s v="WMS"/>
    <s v="NO"/>
    <s v="Tucumán"/>
    <s v="Servicio WMS IDET"/>
    <s v="WMS"/>
    <s v="NO"/>
    <s v="Servicio WMS IDET"/>
    <s v="NO"/>
    <s v="NO"/>
  </r>
  <r>
    <s v="Gobierno de la Provincia"/>
    <s v="IDET"/>
    <s v="Provincial"/>
    <s v="Tucumán"/>
    <s v="idet"/>
    <s v="IDET – Gobierno de Tucumán"/>
    <s v="http://idet.tucuman.gob.ar/"/>
    <d v="2017-10-31T00:00:00"/>
    <s v="Marcelo Ledesma"/>
    <s v="ledesmarce@gmail.com"/>
    <s v="mail de María del Huerto del 02/10/17"/>
    <s v="NO"/>
    <s v="NO"/>
    <s v="NO"/>
    <s v="IDE de jurisdicción provincial"/>
    <s v="http://idet.tucuman.gob.ar/visor/"/>
    <s v="Organismos Provinciales"/>
    <s v="http://idet.tucuman.gob.ar/geoserver/idet/wms?"/>
    <s v="http://idet.tucuman.gob.ar/geoserver/idet_wfs/wfs?"/>
    <s v="Organismos Provinciales"/>
    <s v="http://idet.tucuman.gob.ar/geonetwork3/"/>
    <s v="http://idet.tucuman.gob.ar/geonetwork3/srv/es/csw?service=CSW&amp;request=GetCapabilities"/>
    <x v="0"/>
    <s v="Habilitado"/>
    <x v="0"/>
    <s v="Geoserver"/>
    <s v="GEONETWORK"/>
    <s v="NO"/>
    <s v="Tucumán"/>
    <s v="WMS IDE TUCUMAN"/>
    <s v="GEONETWORK"/>
    <s v="IDE_Tucuman"/>
    <s v="WMS IDE TUCUMAN"/>
    <s v="NO"/>
    <s v="COSECHA POR WMS"/>
  </r>
  <r>
    <s v="Ministerio de Desarrollo Productivo"/>
    <s v="RIDES"/>
    <s v="Provincial"/>
    <s v="Tucumán"/>
    <s v="tucu_choromoro"/>
    <s v="Proyecto Sistema de Riego Río Choromoro"/>
    <s v="http://rides.producciontucuman.gov.ar/"/>
    <d v="2016-10-25T00:00:00"/>
    <s v="Mónica Odstrcil"/>
    <s v="modstrcil@producciontucuman.gov.ar"/>
    <s v="uno solo para rides"/>
    <s v="NO"/>
    <s v="NO"/>
    <s v="NO"/>
    <s v="NO"/>
    <s v="RIDES"/>
    <s v="Organismos Provinciales"/>
    <s v="http://rides.producciontucuman.gov.ar/ArcGIS/services/Choromoro/MapServer/WMSServer?"/>
    <s v="NO"/>
    <s v="Organismos Provinciales"/>
    <s v="http://uedptucuman.dyndns.org/geonetwork/"/>
    <s v="http://uedptucuman.dyndns.org/geonetwork"/>
    <x v="0"/>
    <s v="Habilitado"/>
    <x v="0"/>
    <s v="ArcGis Server"/>
    <s v="WMS"/>
    <s v="mismo catalogo que RIDES"/>
    <s v="Tucumán"/>
    <s v="Proyecto de Riego Rio Choromoro"/>
    <s v="WMS"/>
    <s v="RIDES"/>
    <s v="Proyecto de Riego Rio Chormoro"/>
    <s v="NO"/>
    <s v="NO"/>
  </r>
  <r>
    <s v="Ministerio de Desarrollo Productivo"/>
    <s v="RIDES"/>
    <s v="Provincial"/>
    <s v="Tucumán"/>
    <s v="rides"/>
    <s v="Red de Información para el Desarrollo Productivo de la Provincia de Tucumán (RIDES)"/>
    <s v="http://rides.producciontucuman.gov.ar/"/>
    <d v="2016-11-11T00:00:00"/>
    <s v="Mónica Odstrcil"/>
    <s v="modstrcil@producciontucuman.gov.ar"/>
    <s v="04/11 nos indican que hay un wms unificado, que mandarán el wfs //25/10 se mandó mail porque tienen varios WMS y WFS ver http://idet.tucuman.gob.ar/idet-avanzado/geo-servicios/"/>
    <s v="NO"/>
    <s v="NO"/>
    <s v="NO"/>
    <s v="Visualizadores de mapas de jurisdicción provincial"/>
    <s v="http://rides.producciontucuman.gov.ar/visor/visor/index.html"/>
    <s v="Organismos Provinciales"/>
    <s v="http://rides.producciontucuman.gov.ar/ArcGIS/services/RIDES_WMS/MapServer/WMSServer"/>
    <s v="http://rides.producciontucuman.gov.ar/ArcGIS/services/Informacion_Productiva_WFS/MapServer/WFSServer?"/>
    <s v="Organismos Provinciales"/>
    <s v="http://uedptucuman.dyndns.org/geonetwork/"/>
    <s v="http://uedptucuman.dyndns.org/geonetwork/srv/es/csw?service=CSW&amp;request=GetCapabilities"/>
    <x v="0"/>
    <s v="Habilitado"/>
    <x v="0"/>
    <s v="ArcGis Server"/>
    <s v="GEONETWORK"/>
    <s v="NO"/>
    <s v="Tucumán"/>
    <s v="RIDES_WMS"/>
    <s v="GEONETWORK"/>
    <s v="RIDES"/>
    <s v="RIDES"/>
    <s v="NO"/>
    <s v="NO"/>
  </r>
  <r>
    <s v="Ministerio de Desarrollo Social de la Provincia"/>
    <s v="Dirección de Informática"/>
    <s v="Provincial"/>
    <s v="Tucumán"/>
    <s v="tucu_dsocial"/>
    <s v="Ministerio de Desarrollo Social"/>
    <s v="http://desarrollosocialtuc.gob.ar/"/>
    <d v="2016-10-24T00:00:00"/>
    <s v="Jenny Gonzalez"/>
    <s v="jennygonzalez91@hotmail.com"/>
    <s v="usuario y contraseña: invitado y geoserver"/>
    <s v="NO"/>
    <s v="NO"/>
    <s v="NO"/>
    <s v="Visualizadores de mapas de jurisdicción provincial"/>
    <s v="http://web2.desarrollosocialtuc.gov.ar/visor/"/>
    <s v="Organismos Provinciales"/>
    <s v="http://web2.desarrollosocialtuc.gov.ar/geoserver/wms?"/>
    <s v="NO"/>
    <s v="NO"/>
    <s v="NO"/>
    <s v="NO"/>
    <x v="1"/>
    <s v="NO"/>
    <x v="2"/>
    <s v="Geoserver"/>
    <s v="WMS"/>
    <s v="usuario y contraseña"/>
    <s v="Tucumán"/>
    <s v="desarrollosocialtuc.gov.ar"/>
    <s v="NO"/>
    <s v="Des_Soc_Tucuman"/>
    <s v="NO"/>
    <s v="NO"/>
    <s v="NO"/>
  </r>
  <r>
    <s v="Ministerio de Economía de la Provincia"/>
    <s v="Secretaría de Hacienda"/>
    <s v="Provincial"/>
    <s v="Tucumán"/>
    <s v="tucu_catastro"/>
    <s v="Dirección General de Catastro de la Provincia de Tucumán"/>
    <s v="http://www.catastrotucuman.gov.ar/"/>
    <d v="2017-10-31T00:00:00"/>
    <s v="NO"/>
    <s v="NO"/>
    <s v="mail de María del Huerto del 02/10/17"/>
    <s v="NO"/>
    <s v="NO"/>
    <s v="NO"/>
    <s v="NO"/>
    <s v="NO"/>
    <s v="Organismos Provinciales"/>
    <s v="http://190.3.119.125:8080/geoserver/DGC/wms"/>
    <s v="http://190.3.119.125:8080/geoserver/DGC/wfs"/>
    <s v="NO"/>
    <s v="NO"/>
    <s v="NO"/>
    <x v="1"/>
    <s v="NO"/>
    <x v="2"/>
    <s v="Geoserver"/>
    <s v="WMS"/>
    <s v="no anda"/>
    <s v="NO"/>
    <s v="NO"/>
    <s v="NO"/>
    <s v="NO"/>
    <s v="NO"/>
    <s v="NO"/>
    <s v="NO"/>
  </r>
  <r>
    <s v="Universidad Nacional de Tucumán"/>
    <s v="IPDU - Facultad de Arquitectura y Urbanismo"/>
    <s v="Provincial"/>
    <s v="Tucumán"/>
    <s v="tucu_urb"/>
    <s v="Observatorio de Fenómenos Urbanos y Territoriales"/>
    <s v="http://www.observatoriofau.org/"/>
    <d v="2016-10-25T00:00:00"/>
    <s v="NO"/>
    <s v="NO"/>
    <s v="NO"/>
    <s v="NO"/>
    <s v="NO"/>
    <s v="NO"/>
    <s v="NO"/>
    <s v="NO"/>
    <s v="Universidades"/>
    <s v="http://vport.herrera.unt.edu.ar:8900/geoserver/wms?"/>
    <s v="NO"/>
    <s v="NO"/>
    <s v="NO"/>
    <s v="NO"/>
    <x v="1"/>
    <s v="NO"/>
    <x v="2"/>
    <s v="Geoserver"/>
    <s v="WMS"/>
    <s v="no anda"/>
    <s v="NO"/>
    <s v="NO"/>
    <s v="NO"/>
    <s v="NO"/>
    <s v="NO"/>
    <s v="NO"/>
    <s v="NO"/>
  </r>
  <r>
    <s v="Ministerio de Desarrollo Productivo"/>
    <s v="RIDES"/>
    <s v="Provincial"/>
    <s v="Tucumán"/>
    <s v="tucu_imgprod"/>
    <s v="Imágenes Procesadas por el Ministerio de Desarrollo Productivo"/>
    <s v="http://rides.producciontucuman.gov.ar/"/>
    <d v="2016-10-25T00:00:00"/>
    <s v="Mónica Odstrcil"/>
    <s v="modstrcil@producciontucuman.gov.ar"/>
    <s v="uno solo para rides"/>
    <s v="NO"/>
    <s v="NO"/>
    <s v="NO"/>
    <s v="NO"/>
    <s v="RIDES"/>
    <s v="Organismos Provinciales"/>
    <s v="http://rides.producciontucuman.gov.ar/ArcGIS/services/ImagenesMDP/mapserver/WMSServer?"/>
    <s v="NO"/>
    <s v="Organismos Provinciales"/>
    <s v="http://uedptucuman.dyndns.org/geonetwork/"/>
    <s v="http://uedptucuman.dyndns.org/geonetwork/srv/es/csw?service=CSW&amp;request=GetCapabilities"/>
    <x v="0"/>
    <s v="Habilitado"/>
    <x v="0"/>
    <s v="Geoserver"/>
    <s v="WMS"/>
    <s v="mismo catalogo que RIDES"/>
    <s v="Tucumán"/>
    <s v="Imagenes Min.Des. Productivo"/>
    <s v="WMS"/>
    <s v="RIDES"/>
    <s v="Imagenes Min.Des. Productivo"/>
    <s v="NO"/>
    <s v="NO"/>
  </r>
  <r>
    <s v="Ministerio de Desarrollo Productivo"/>
    <s v="RIDES"/>
    <s v="Provincial"/>
    <s v="Tucumán"/>
    <s v="tucu_lules"/>
    <s v="Sistema de Riego de Lules"/>
    <s v="http://rides.producciontucuman.gov.ar/"/>
    <d v="2016-10-25T00:00:00"/>
    <s v="Mónica Odstrcil"/>
    <s v="modstrcil@producciontucuman.gov.ar"/>
    <s v="uno solo para rides"/>
    <s v="NO"/>
    <s v="NO"/>
    <s v="NO"/>
    <s v="NO"/>
    <s v="RIDES"/>
    <s v="Organismos Provinciales"/>
    <s v="http://rides.producciontucuman.gov.ar/ArcGIS/services/Lules/MapServer/WMSServer?"/>
    <s v="NO"/>
    <s v="Organismos Provinciales"/>
    <s v="http://uedptucuman.dyndns.org/geonetwork/"/>
    <s v="http://uedptucuman.dyndns.org/geonetwork/srv/es/csw?service=CSW&amp;request=GetCapabilities"/>
    <x v="0"/>
    <s v="Habilitado"/>
    <x v="0"/>
    <s v="Geoserver"/>
    <s v="WMS"/>
    <s v="mismo catalogo que RIDES"/>
    <s v="Tucumán"/>
    <s v="Sistema de Riego Lules"/>
    <s v="WMS"/>
    <s v="RIDES"/>
    <s v="Sistema de Riego Lules"/>
    <s v="NO"/>
    <s v="NO"/>
  </r>
  <r>
    <s v="Ministerio de Desarrollo Productivo"/>
    <s v="RIDES"/>
    <s v="Provincial"/>
    <s v="Tucumán"/>
    <s v="tucu_tafi"/>
    <s v="Sistema de Riego de Tafí del Valle"/>
    <s v="http://rides.producciontucuman.gov.ar/"/>
    <d v="2016-10-25T00:00:00"/>
    <s v="Mónica Odstrcil"/>
    <s v="modstrcil@producciontucuman.gov.ar"/>
    <s v="uno solo para rides"/>
    <s v="NO"/>
    <s v="NO"/>
    <s v="NO"/>
    <s v="NO"/>
    <s v="RIDES"/>
    <s v="Organismos Provinciales"/>
    <s v="http://rides.producciontucuman.gov.ar/ArcGIS/services/TafidelValle/MapServer/WMSServer?"/>
    <s v="NO"/>
    <s v="Organismos Provinciales"/>
    <s v="http://uedptucuman.dyndns.org/geonetwork/"/>
    <s v="http://uedptucuman.dyndns.org/geonetwork/srv/es/csw?service=CSW&amp;request=GetCapabilities"/>
    <x v="0"/>
    <s v="Habilitado"/>
    <x v="0"/>
    <s v="Geoserver"/>
    <s v="WMS"/>
    <s v="mismo catalogo que RIDES"/>
    <s v="Tucumán"/>
    <s v="Tafi del Valle"/>
    <s v="WMS"/>
    <s v="RIDES"/>
    <s v="Tafi del Valle"/>
    <s v="NO"/>
    <s v="NO"/>
  </r>
  <r>
    <s v="Ministerio de Educación de la Provincia"/>
    <s v="Departamento de Planeamiento y Estadística"/>
    <s v="Provincial"/>
    <s v="Tucumán"/>
    <s v="tucu_educ"/>
    <s v="Mapa Educativo Tucumán"/>
    <s v="http://www.educaciontuc.gov.ar/nsitio/"/>
    <d v="2016-10-24T00:00:00"/>
    <s v="Luciana Perez Zamora"/>
    <s v="planeamyest@yahoo.com"/>
    <s v="no"/>
    <s v="NO"/>
    <s v="NO"/>
    <s v="NO"/>
    <s v="Visualizadores de mapas de jurisdicción provincial"/>
    <s v="http://www.educaciontuc.gob.ar/sistema/sistemas/mapa/tucuman/"/>
    <s v="Organismos Provinciales"/>
    <s v="http://www.educaciontuc.gov.ar/sistema/sistemas/mapa/wms/wms.php?"/>
    <s v="NO"/>
    <s v="NO"/>
    <s v="NO"/>
    <s v="NO"/>
    <x v="1"/>
    <s v="NO"/>
    <x v="6"/>
    <s v="PHP"/>
    <s v="WMS"/>
    <s v="NO"/>
    <s v="Tucumán"/>
    <s v="WMS Mapa Educativo de Tucuman"/>
    <s v="NO"/>
    <s v="NO"/>
    <s v="NO"/>
    <s v="NO"/>
    <s v="NO"/>
  </r>
  <r>
    <s v="NO"/>
    <s v="NO"/>
    <s v="Provincial"/>
    <s v="Tucumán"/>
    <s v="tucu_fau"/>
    <s v="Observatorio de Fenómenos Urbanos y Territoriales (FAU)"/>
    <m/>
    <d v="2017-10-31T00:00:00"/>
    <s v="María del Huerto Mancilla"/>
    <s v="NO"/>
    <s v="mail de María del Huerto del 02/10/17"/>
    <s v="NO"/>
    <s v="NO"/>
    <s v="NO"/>
    <s v="Visualizadores de mapas de jurisdicción provincial"/>
    <s v="http://www.observatoriofau.org/gis/"/>
    <s v="NO"/>
    <s v="no"/>
    <s v="NO"/>
    <s v="NO"/>
    <s v="NO"/>
    <s v="NO"/>
    <x v="1"/>
    <s v="NO"/>
    <x v="3"/>
    <s v="NO"/>
    <s v="NO"/>
    <s v="NO"/>
    <s v="NO"/>
    <s v="NO"/>
    <s v="NO"/>
    <s v="NO"/>
    <s v="NO"/>
    <s v="NO"/>
    <s v="NO"/>
  </r>
  <r>
    <s v="NO"/>
    <s v="NO"/>
    <s v="Provincial"/>
    <s v="Tucumán"/>
    <s v="tucu_unt"/>
    <s v="Instituto de Estudios Geográficos (UNT)"/>
    <m/>
    <d v="2017-10-31T00:00:00"/>
    <s v="María del Huerto Mancilla"/>
    <s v="NO"/>
    <s v="mail de María del Huerto del 02/10/17"/>
    <s v="NO"/>
    <s v="NO"/>
    <s v="NO"/>
    <s v="Visualizadores de mapas de jurisdicción provincial"/>
    <s v="http://vport.herrera.unt.edu.ar:8894/visor_01.html"/>
    <s v="Organismos Provinciales"/>
    <s v="http://vport.herrera.unt.edu. ar:8894/geoserver/wms?"/>
    <m/>
    <s v="NO"/>
    <s v="NO"/>
    <s v="NO"/>
    <x v="1"/>
    <s v="NO"/>
    <x v="3"/>
    <s v="Geoserver"/>
    <s v="NO"/>
    <s v="NO"/>
    <s v="NO"/>
    <s v="NO"/>
    <s v="NO"/>
    <s v="NO"/>
    <s v="NO"/>
    <s v="NO"/>
    <s v="NO"/>
  </r>
  <r>
    <s v="NO"/>
    <s v="NO"/>
    <s v="Provincial"/>
    <s v="Tucumán"/>
    <s v="tucu_geosplan"/>
    <s v="Secretaría de Gestión Pública y Planeamiento (GeoSPlan) - Gestión Pública"/>
    <m/>
    <d v="2017-10-31T00:00:00"/>
    <s v="María del Huerto Mancilla"/>
    <s v="NO"/>
    <s v="mail de María del Huerto del 02/10/17"/>
    <s v="NO"/>
    <s v="NO"/>
    <s v="NO"/>
    <s v="NO"/>
    <s v="NO"/>
    <s v="Organismos Provinciales"/>
    <s v="http://geosplan.tucuman.gob.ar/geoserver/SGPyP/wms?"/>
    <m/>
    <s v="NO"/>
    <s v="NO"/>
    <s v="NO"/>
    <x v="1"/>
    <s v="NO"/>
    <x v="3"/>
    <s v="Geoserver"/>
    <s v="NO"/>
    <s v="NO"/>
    <s v="NO"/>
    <s v="NO"/>
    <s v="NO"/>
    <s v="NO"/>
    <s v="NO"/>
    <s v="NO"/>
    <s v="NO"/>
  </r>
  <r>
    <s v="NO"/>
    <s v="NO"/>
    <s v="Provincial"/>
    <s v="Tucumán"/>
    <s v="tucu_geosplan_base+"/>
    <s v="Secretaría de Gestión Pública y Planeamiento (GeoSPlan)- Cartografía base"/>
    <m/>
    <d v="2017-10-31T00:00:00"/>
    <s v="María del Huerto Mancilla"/>
    <s v="NO"/>
    <s v="mail de María del Huerto del 02/10/17"/>
    <s v="NO"/>
    <s v="NO"/>
    <s v="NO"/>
    <s v="NO"/>
    <s v="NO"/>
    <s v="Organismos Provinciales"/>
    <s v="http://geosplan.tucuman.gob.ar/geoserver/CapasBase/wms?"/>
    <s v="http://geosplan.tucuman.gob.ar/geoserver/CapasBase/wfs?"/>
    <s v="NO"/>
    <s v="NO"/>
    <s v="NO"/>
    <x v="1"/>
    <s v="NO"/>
    <x v="3"/>
    <s v="Geoserver"/>
    <s v="NO"/>
    <s v="NO"/>
    <s v="NO"/>
    <s v="NO"/>
    <s v="NO"/>
    <s v="NO"/>
    <s v="NO"/>
    <s v="NO"/>
    <s v="NO"/>
  </r>
  <r>
    <s v="Municipalidad de Río Cuarto"/>
    <s v="Subdirección de Sistema de Información Geográfica"/>
    <s v="Local"/>
    <s v="Córdoba"/>
    <s v="muni_cuarto"/>
    <s v="Municipalidad de Río Cuarto"/>
    <s v="http://www.riocuarto.gov.ar/"/>
    <d v="2018-04-10T00:00:00"/>
    <s v="Jorge Romano"/>
    <s v="jromano@riocuarto.gov.ar"/>
    <s v="encuesta completada el 27/03"/>
    <s v="NO"/>
    <s v="NO"/>
    <s v="NO"/>
    <s v="Visualizadores de mapas de jurisdicción Municipal"/>
    <s v="http://www.riocuarto.gov.ar/maparioiv/tilecache/"/>
    <s v="Organismos Locales"/>
    <s v="http://www.riocuarto.gov.ar/cgi-bin/mapserv?map=wms.map"/>
    <s v="NO"/>
    <s v="Organismos Locales"/>
    <s v="http://181.15.158.213:8080/geonetwork/srv/spa/catalog.search#/home"/>
    <s v="NO"/>
    <x v="0"/>
    <s v="NO"/>
    <x v="0"/>
    <s v="Mapserver"/>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4" cacheId="3"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A3:B1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axis="axisRow" showAll="0">
      <items count="9">
        <item x="7"/>
        <item x="0"/>
        <item x="1"/>
        <item x="2"/>
        <item x="5"/>
        <item x="4"/>
        <item x="3"/>
        <item x="6"/>
        <item t="default"/>
      </items>
    </pivotField>
    <pivotField showAll="0"/>
    <pivotField showAll="0"/>
    <pivotField showAll="0"/>
    <pivotField showAll="0"/>
    <pivotField showAll="0"/>
    <pivotField showAll="0"/>
    <pivotField showAll="0"/>
    <pivotField showAll="0"/>
    <pivotField showAll="0"/>
    <pivotField showAll="0"/>
  </pivotFields>
  <rowFields count="2">
    <field x="22"/>
    <field x="24"/>
  </rowFields>
  <rowItems count="13">
    <i>
      <x/>
    </i>
    <i r="1">
      <x v="1"/>
    </i>
    <i r="1">
      <x v="2"/>
    </i>
    <i>
      <x v="1"/>
    </i>
    <i r="1">
      <x/>
    </i>
    <i r="1">
      <x v="3"/>
    </i>
    <i r="1">
      <x v="4"/>
    </i>
    <i r="1">
      <x v="5"/>
    </i>
    <i r="1">
      <x v="6"/>
    </i>
    <i r="1">
      <x v="7"/>
    </i>
    <i>
      <x v="2"/>
    </i>
    <i r="1">
      <x v="1"/>
    </i>
    <i t="grand">
      <x/>
    </i>
  </rowItems>
  <colItems count="1">
    <i/>
  </colItems>
  <dataFields count="1">
    <dataField name="Cuenta de HABILITADO (CSW)s" fld="22" subtotal="count" baseField="0" baseItem="0"/>
  </dataFields>
  <chartFormats count="1">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4" cacheId="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7">
  <location ref="V50:W55" firstHeaderRow="1" firstDataRow="1" firstDataCol="1"/>
  <pivotFields count="3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0"/>
        <item x="2"/>
        <item x="1"/>
        <item h="1" x="3"/>
        <item x="4"/>
        <item h="1" x="5"/>
        <item t="default"/>
      </items>
    </pivotField>
    <pivotField showAll="0"/>
    <pivotField showAll="0"/>
    <pivotField showAll="0"/>
    <pivotField showAll="0"/>
    <pivotField showAll="0"/>
    <pivotField showAll="0"/>
    <pivotField showAll="0"/>
    <pivotField showAll="0"/>
    <pivotField showAll="0"/>
  </pivotFields>
  <rowFields count="1">
    <field x="24"/>
  </rowFields>
  <rowItems count="5">
    <i>
      <x/>
    </i>
    <i>
      <x v="1"/>
    </i>
    <i>
      <x v="2"/>
    </i>
    <i>
      <x v="4"/>
    </i>
    <i t="grand">
      <x/>
    </i>
  </rowItems>
  <colItems count="1">
    <i/>
  </colItems>
  <dataFields count="1">
    <dataField name="Cuenta de SERVIDOR" fld="24" subtotal="count" baseField="0" baseItem="0"/>
  </dataFields>
  <chartFormats count="5">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4" count="1" selected="0">
            <x v="2"/>
          </reference>
        </references>
      </pivotArea>
    </chartFormat>
    <chartFormat chart="0" format="4">
      <pivotArea type="data" outline="0" fieldPosition="0">
        <references count="2">
          <reference field="4294967294" count="1" selected="0">
            <x v="0"/>
          </reference>
          <reference field="24" count="1" selected="0">
            <x v="4"/>
          </reference>
        </references>
      </pivotArea>
    </chartFormat>
    <chartFormat chart="0" format="5">
      <pivotArea type="data" outline="0" fieldPosition="0">
        <references count="2">
          <reference field="4294967294" count="1" selected="0">
            <x v="0"/>
          </reference>
          <reference field="24" count="1" selected="0">
            <x v="0"/>
          </reference>
        </references>
      </pivotArea>
    </chartFormat>
    <chartFormat chart="0" format="6">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7"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H1:I17"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7">
        <item x="0"/>
        <item x="6"/>
        <item x="1"/>
        <item x="8"/>
        <item x="2"/>
        <item x="9"/>
        <item x="4"/>
        <item x="13"/>
        <item x="5"/>
        <item x="3"/>
        <item x="7"/>
        <item x="12"/>
        <item x="14"/>
        <item x="11"/>
        <item x="10"/>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14"/>
  </rowFields>
  <rowItems count="16">
    <i>
      <x/>
    </i>
    <i>
      <x v="1"/>
    </i>
    <i>
      <x v="2"/>
    </i>
    <i>
      <x v="3"/>
    </i>
    <i>
      <x v="4"/>
    </i>
    <i>
      <x v="5"/>
    </i>
    <i>
      <x v="6"/>
    </i>
    <i>
      <x v="7"/>
    </i>
    <i>
      <x v="8"/>
    </i>
    <i>
      <x v="9"/>
    </i>
    <i>
      <x v="10"/>
    </i>
    <i>
      <x v="11"/>
    </i>
    <i>
      <x v="12"/>
    </i>
    <i>
      <x v="13"/>
    </i>
    <i>
      <x v="14"/>
    </i>
    <i t="grand">
      <x/>
    </i>
  </rowItems>
  <colItems count="1">
    <i/>
  </colItems>
  <dataFields count="1">
    <dataField name="Cuenta de Pag. Visualizadore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chartFormat="3">
  <location ref="C70:E87" firstHeaderRow="1" firstDataRow="1" firstDataCol="0"/>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7"/>
        <item x="1"/>
        <item x="3"/>
        <item x="2"/>
        <item x="8"/>
        <item x="5"/>
        <item x="4"/>
        <item x="0"/>
        <item x="6"/>
        <item x="9"/>
        <item t="default"/>
      </items>
    </pivotField>
    <pivotField showAll="0">
      <items count="7">
        <item m="1" x="5"/>
        <item sd="0" x="3"/>
        <item sd="0" x="2"/>
        <item sd="0" x="0"/>
        <item sd="0" x="1"/>
        <item x="4"/>
        <item t="default"/>
      </items>
    </pivotField>
    <pivotField showAll="0">
      <items count="24">
        <item x="4"/>
        <item x="10"/>
        <item x="1"/>
        <item x="17"/>
        <item x="9"/>
        <item x="11"/>
        <item x="7"/>
        <item x="20"/>
        <item x="19"/>
        <item x="0"/>
        <item x="13"/>
        <item x="15"/>
        <item x="14"/>
        <item x="21"/>
        <item x="12"/>
        <item x="6"/>
        <item x="3"/>
        <item x="22"/>
        <item x="5"/>
        <item x="8"/>
        <item x="2"/>
        <item x="16"/>
        <item x="18"/>
        <item t="default"/>
      </items>
    </pivotField>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 dinámica13"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S11:T16" firstHeaderRow="1" firstDataRow="1" firstDataCol="1" rowPageCount="1" colPageCount="1"/>
  <pivotFields count="32">
    <pivotField showAll="0"/>
    <pivotField showAll="0"/>
    <pivotField axis="axisRow" showAll="0">
      <items count="7">
        <item x="1"/>
        <item x="0"/>
        <item x="4"/>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7">
        <item x="0"/>
        <item x="6"/>
        <item x="1"/>
        <item x="8"/>
        <item x="2"/>
        <item x="9"/>
        <item x="4"/>
        <item x="13"/>
        <item x="10"/>
        <item x="5"/>
        <item x="3"/>
        <item x="7"/>
        <item x="12"/>
        <item x="14"/>
        <item x="11"/>
        <item x="15"/>
        <item t="default"/>
      </items>
    </pivotField>
    <pivotField showAll="0"/>
    <pivotField axis="axisPage" dataField="1" multipleItemSelectionAllowed="1" showAll="0">
      <items count="8">
        <item x="0"/>
        <item h="1" x="2"/>
        <item h="1" x="1"/>
        <item h="1" x="5"/>
        <item h="1" x="3"/>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pageFields count="1">
    <pageField fld="16" hier="-1"/>
  </pageFields>
  <dataFields count="1">
    <dataField name="Cuenta de Paginas de Geoservicios"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la dinámica5"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rowHeaderCaption="Jurisdicciones">
  <location ref="E1:F7" firstHeaderRow="1" firstDataRow="1" firstDataCol="1"/>
  <pivotFields count="32">
    <pivotField showAll="0"/>
    <pivotField showAll="0"/>
    <pivotField axis="axisRow" dataField="1" showAll="0">
      <items count="7">
        <item x="1"/>
        <item x="0"/>
        <item x="4"/>
        <item x="2"/>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2"/>
  </rowFields>
  <rowItems count="6">
    <i>
      <x/>
    </i>
    <i>
      <x v="1"/>
    </i>
    <i>
      <x v="2"/>
    </i>
    <i>
      <x v="3"/>
    </i>
    <i>
      <x v="4"/>
    </i>
    <i t="grand">
      <x/>
    </i>
  </rowItems>
  <colItems count="1">
    <i/>
  </colItems>
  <dataFields count="1">
    <dataField name="Cuenta de Jurisdicció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la dinámica9" cacheId="0" applyNumberFormats="0" applyBorderFormats="0" applyFontFormats="0" applyPatternFormats="0" applyAlignmentFormats="0" applyWidthHeightFormats="1" dataCaption="Valores" updatedVersion="4" minRefreshableVersion="3" useAutoFormatting="1" itemPrintTitles="1" createdVersion="4" indent="0" outline="1" outlineData="1">
  <location ref="M5:N11" firstHeaderRow="1" firstDataRow="1" firstDataCol="1" rowPageCount="1" colPageCount="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h="1" x="0"/>
        <item x="2"/>
        <item x="1"/>
        <item x="5"/>
        <item x="3"/>
        <item x="4"/>
        <item h="1" x="6"/>
        <item t="default"/>
      </items>
    </pivotField>
    <pivotField showAll="0"/>
    <pivotField axis="axisPage" dataField="1" multipleItemSelectionAllowed="1" showAll="0">
      <items count="79">
        <item x="31"/>
        <item x="68"/>
        <item x="69"/>
        <item x="19"/>
        <item x="47"/>
        <item x="20"/>
        <item x="76"/>
        <item x="49"/>
        <item x="50"/>
        <item x="51"/>
        <item x="52"/>
        <item x="70"/>
        <item x="71"/>
        <item x="72"/>
        <item x="1"/>
        <item x="2"/>
        <item x="15"/>
        <item x="53"/>
        <item x="67"/>
        <item x="3"/>
        <item x="30"/>
        <item x="26"/>
        <item x="28"/>
        <item x="65"/>
        <item x="66"/>
        <item x="4"/>
        <item x="73"/>
        <item x="54"/>
        <item x="55"/>
        <item x="56"/>
        <item x="5"/>
        <item x="23"/>
        <item x="64"/>
        <item x="21"/>
        <item x="18"/>
        <item x="8"/>
        <item x="57"/>
        <item x="74"/>
        <item x="6"/>
        <item x="7"/>
        <item x="16"/>
        <item x="14"/>
        <item x="32"/>
        <item x="58"/>
        <item x="25"/>
        <item x="59"/>
        <item x="60"/>
        <item x="75"/>
        <item x="9"/>
        <item x="61"/>
        <item x="62"/>
        <item x="63"/>
        <item x="48"/>
        <item x="22"/>
        <item x="27"/>
        <item x="10"/>
        <item x="11"/>
        <item x="29"/>
        <item x="24"/>
        <item x="12"/>
        <item x="34"/>
        <item x="35"/>
        <item x="36"/>
        <item x="37"/>
        <item x="38"/>
        <item x="39"/>
        <item x="40"/>
        <item x="41"/>
        <item x="42"/>
        <item x="43"/>
        <item x="44"/>
        <item x="45"/>
        <item x="46"/>
        <item x="33"/>
        <item x="17"/>
        <item x="13"/>
        <item h="1" x="0"/>
        <item h="1" x="7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16"/>
  </rowFields>
  <rowItems count="6">
    <i>
      <x v="1"/>
    </i>
    <i>
      <x v="2"/>
    </i>
    <i>
      <x v="3"/>
    </i>
    <i>
      <x v="4"/>
    </i>
    <i>
      <x v="5"/>
    </i>
    <i t="grand">
      <x/>
    </i>
  </rowItems>
  <colItems count="1">
    <i/>
  </colItems>
  <pageFields count="1">
    <pageField fld="18" hier="-1"/>
  </pageFields>
  <dataFields count="1">
    <dataField name="Geoservicios WF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la dinámica6"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E10:F14"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2"/>
        <item x="0"/>
        <item m="1" x="4"/>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11"/>
  </rowFields>
  <rowItems count="4">
    <i>
      <x/>
    </i>
    <i>
      <x v="1"/>
    </i>
    <i>
      <x v="2"/>
    </i>
    <i t="grand">
      <x/>
    </i>
  </rowItems>
  <colItems count="1">
    <i/>
  </colItems>
  <dataFields count="1">
    <dataField name="Cuenta de Paginas de Datos Abierto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la dinámica10"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21" rowHeaderCaption="Catalogos por Jurisdicción">
  <location ref="P1:Q8"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0"/>
        <item x="2"/>
        <item x="1"/>
        <item x="5"/>
        <item x="4"/>
        <item x="3"/>
        <item h="1" x="6"/>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19"/>
  </rowFields>
  <rowItems count="7">
    <i>
      <x/>
    </i>
    <i>
      <x v="1"/>
    </i>
    <i>
      <x v="2"/>
    </i>
    <i>
      <x v="3"/>
    </i>
    <i>
      <x v="4"/>
    </i>
    <i>
      <x v="5"/>
    </i>
    <i t="grand">
      <x/>
    </i>
  </rowItems>
  <colItems count="1">
    <i/>
  </colItems>
  <dataFields count="1">
    <dataField name="Catálogo de Metadatos" fld="19" subtotal="count" baseField="19"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3"/>
          </reference>
        </references>
      </pivotArea>
    </chartFormat>
    <chartFormat chart="0" format="4">
      <pivotArea type="data" outline="0" fieldPosition="0">
        <references count="2">
          <reference field="4294967294" count="1" selected="0">
            <x v="0"/>
          </reference>
          <reference field="19" count="1" selected="0">
            <x v="5"/>
          </reference>
        </references>
      </pivotArea>
    </chartFormat>
    <chartFormat chart="0" format="5">
      <pivotArea type="data" outline="0" fieldPosition="0">
        <references count="2">
          <reference field="4294967294" count="1" selected="0">
            <x v="0"/>
          </reference>
          <reference field="19" count="1" selected="0">
            <x v="2"/>
          </reference>
        </references>
      </pivotArea>
    </chartFormat>
    <chartFormat chart="0" format="6">
      <pivotArea type="data" outline="0" fieldPosition="0">
        <references count="2">
          <reference field="4294967294" count="1" selected="0">
            <x v="0"/>
          </reference>
          <reference field="1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Tabla dinámica12" cacheId="1"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chartFormat="10">
  <location ref="H91:I96" firstHeaderRow="1" firstDataRow="1" firstDataCol="1"/>
  <pivotFields count="2">
    <pivotField axis="axisRow" showAll="0">
      <items count="8">
        <item x="1"/>
        <item x="3"/>
        <item x="0"/>
        <item h="1" x="2"/>
        <item m="1" x="6"/>
        <item h="1" x="5"/>
        <item x="4"/>
        <item t="default"/>
      </items>
    </pivotField>
    <pivotField dataField="1" showAll="0">
      <items count="6">
        <item x="1"/>
        <item x="2"/>
        <item x="0"/>
        <item x="3"/>
        <item x="4"/>
        <item t="default"/>
      </items>
    </pivotField>
  </pivotFields>
  <rowFields count="1">
    <field x="0"/>
  </rowFields>
  <rowItems count="5">
    <i>
      <x/>
    </i>
    <i>
      <x v="1"/>
    </i>
    <i>
      <x v="2"/>
    </i>
    <i>
      <x v="6"/>
    </i>
    <i t="grand">
      <x/>
    </i>
  </rowItems>
  <colItems count="1">
    <i/>
  </colItems>
  <dataFields count="1">
    <dataField name="Suma de cantidad" fld="1" baseField="0" baseItem="0"/>
  </dataFields>
  <chartFormats count="5">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Tabla dinámica2"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23" rowHeaderCaption="provincias">
  <location ref="B1:C24" firstHeaderRow="1" firstDataRow="1" firstDataCol="1"/>
  <pivotFields count="32">
    <pivotField showAll="0"/>
    <pivotField showAll="0"/>
    <pivotField showAll="0"/>
    <pivotField axis="axisRow" dataField="1" showAll="0">
      <items count="25">
        <item h="1" x="0"/>
        <item x="1"/>
        <item x="2"/>
        <item x="3"/>
        <item x="4"/>
        <item x="5"/>
        <item x="6"/>
        <item x="7"/>
        <item x="8"/>
        <item x="9"/>
        <item x="10"/>
        <item x="11"/>
        <item x="12"/>
        <item x="13"/>
        <item x="14"/>
        <item x="15"/>
        <item x="16"/>
        <item x="17"/>
        <item x="18"/>
        <item x="19"/>
        <item x="20"/>
        <item x="21"/>
        <item x="22"/>
        <item h="1" x="23"/>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3"/>
  </rowFields>
  <rowItems count="23">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Distribución provincial" fld="3" subtotal="count" baseField="0" baseItem="0"/>
  </dataFields>
  <chartFormats count="23">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3" count="1" selected="0">
            <x v="1"/>
          </reference>
        </references>
      </pivotArea>
    </chartFormat>
    <chartFormat chart="0" format="8">
      <pivotArea type="data" outline="0" fieldPosition="0">
        <references count="2">
          <reference field="4294967294" count="1" selected="0">
            <x v="0"/>
          </reference>
          <reference field="3" count="1" selected="0">
            <x v="2"/>
          </reference>
        </references>
      </pivotArea>
    </chartFormat>
    <chartFormat chart="0" format="9">
      <pivotArea type="data" outline="0" fieldPosition="0">
        <references count="2">
          <reference field="4294967294" count="1" selected="0">
            <x v="0"/>
          </reference>
          <reference field="3" count="1" selected="0">
            <x v="3"/>
          </reference>
        </references>
      </pivotArea>
    </chartFormat>
    <chartFormat chart="0" format="10">
      <pivotArea type="data" outline="0" fieldPosition="0">
        <references count="2">
          <reference field="4294967294" count="1" selected="0">
            <x v="0"/>
          </reference>
          <reference field="3" count="1" selected="0">
            <x v="4"/>
          </reference>
        </references>
      </pivotArea>
    </chartFormat>
    <chartFormat chart="0" format="11">
      <pivotArea type="data" outline="0" fieldPosition="0">
        <references count="2">
          <reference field="4294967294" count="1" selected="0">
            <x v="0"/>
          </reference>
          <reference field="3" count="1" selected="0">
            <x v="5"/>
          </reference>
        </references>
      </pivotArea>
    </chartFormat>
    <chartFormat chart="0" format="12">
      <pivotArea type="data" outline="0" fieldPosition="0">
        <references count="2">
          <reference field="4294967294" count="1" selected="0">
            <x v="0"/>
          </reference>
          <reference field="3" count="1" selected="0">
            <x v="6"/>
          </reference>
        </references>
      </pivotArea>
    </chartFormat>
    <chartFormat chart="0" format="13">
      <pivotArea type="data" outline="0" fieldPosition="0">
        <references count="2">
          <reference field="4294967294" count="1" selected="0">
            <x v="0"/>
          </reference>
          <reference field="3" count="1" selected="0">
            <x v="7"/>
          </reference>
        </references>
      </pivotArea>
    </chartFormat>
    <chartFormat chart="0" format="14">
      <pivotArea type="data" outline="0" fieldPosition="0">
        <references count="2">
          <reference field="4294967294" count="1" selected="0">
            <x v="0"/>
          </reference>
          <reference field="3" count="1" selected="0">
            <x v="8"/>
          </reference>
        </references>
      </pivotArea>
    </chartFormat>
    <chartFormat chart="0" format="15">
      <pivotArea type="data" outline="0" fieldPosition="0">
        <references count="2">
          <reference field="4294967294" count="1" selected="0">
            <x v="0"/>
          </reference>
          <reference field="3" count="1" selected="0">
            <x v="9"/>
          </reference>
        </references>
      </pivotArea>
    </chartFormat>
    <chartFormat chart="0" format="16">
      <pivotArea type="data" outline="0" fieldPosition="0">
        <references count="2">
          <reference field="4294967294" count="1" selected="0">
            <x v="0"/>
          </reference>
          <reference field="3" count="1" selected="0">
            <x v="10"/>
          </reference>
        </references>
      </pivotArea>
    </chartFormat>
    <chartFormat chart="0" format="17">
      <pivotArea type="data" outline="0" fieldPosition="0">
        <references count="2">
          <reference field="4294967294" count="1" selected="0">
            <x v="0"/>
          </reference>
          <reference field="3" count="1" selected="0">
            <x v="11"/>
          </reference>
        </references>
      </pivotArea>
    </chartFormat>
    <chartFormat chart="0" format="18">
      <pivotArea type="data" outline="0" fieldPosition="0">
        <references count="2">
          <reference field="4294967294" count="1" selected="0">
            <x v="0"/>
          </reference>
          <reference field="3" count="1" selected="0">
            <x v="12"/>
          </reference>
        </references>
      </pivotArea>
    </chartFormat>
    <chartFormat chart="0" format="19">
      <pivotArea type="data" outline="0" fieldPosition="0">
        <references count="2">
          <reference field="4294967294" count="1" selected="0">
            <x v="0"/>
          </reference>
          <reference field="3" count="1" selected="0">
            <x v="13"/>
          </reference>
        </references>
      </pivotArea>
    </chartFormat>
    <chartFormat chart="0" format="20">
      <pivotArea type="data" outline="0" fieldPosition="0">
        <references count="2">
          <reference field="4294967294" count="1" selected="0">
            <x v="0"/>
          </reference>
          <reference field="3" count="1" selected="0">
            <x v="14"/>
          </reference>
        </references>
      </pivotArea>
    </chartFormat>
    <chartFormat chart="0" format="21">
      <pivotArea type="data" outline="0" fieldPosition="0">
        <references count="2">
          <reference field="4294967294" count="1" selected="0">
            <x v="0"/>
          </reference>
          <reference field="3" count="1" selected="0">
            <x v="15"/>
          </reference>
        </references>
      </pivotArea>
    </chartFormat>
    <chartFormat chart="0" format="22">
      <pivotArea type="data" outline="0" fieldPosition="0">
        <references count="2">
          <reference field="4294967294" count="1" selected="0">
            <x v="0"/>
          </reference>
          <reference field="3" count="1" selected="0">
            <x v="16"/>
          </reference>
        </references>
      </pivotArea>
    </chartFormat>
    <chartFormat chart="0" format="23">
      <pivotArea type="data" outline="0" fieldPosition="0">
        <references count="2">
          <reference field="4294967294" count="1" selected="0">
            <x v="0"/>
          </reference>
          <reference field="3" count="1" selected="0">
            <x v="17"/>
          </reference>
        </references>
      </pivotArea>
    </chartFormat>
    <chartFormat chart="0" format="24">
      <pivotArea type="data" outline="0" fieldPosition="0">
        <references count="2">
          <reference field="4294967294" count="1" selected="0">
            <x v="0"/>
          </reference>
          <reference field="3" count="1" selected="0">
            <x v="18"/>
          </reference>
        </references>
      </pivotArea>
    </chartFormat>
    <chartFormat chart="0" format="25">
      <pivotArea type="data" outline="0" fieldPosition="0">
        <references count="2">
          <reference field="4294967294" count="1" selected="0">
            <x v="0"/>
          </reference>
          <reference field="3" count="1" selected="0">
            <x v="19"/>
          </reference>
        </references>
      </pivotArea>
    </chartFormat>
    <chartFormat chart="0" format="26">
      <pivotArea type="data" outline="0" fieldPosition="0">
        <references count="2">
          <reference field="4294967294" count="1" selected="0">
            <x v="0"/>
          </reference>
          <reference field="3" count="1" selected="0">
            <x v="20"/>
          </reference>
        </references>
      </pivotArea>
    </chartFormat>
    <chartFormat chart="0" format="27">
      <pivotArea type="data" outline="0" fieldPosition="0">
        <references count="2">
          <reference field="4294967294" count="1" selected="0">
            <x v="0"/>
          </reference>
          <reference field="3" count="1" selected="0">
            <x v="21"/>
          </reference>
        </references>
      </pivotArea>
    </chartFormat>
    <chartFormat chart="0" format="28">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Tabla dinámica15" cacheId="0" applyNumberFormats="0" applyBorderFormats="0" applyFontFormats="0" applyPatternFormats="0" applyAlignmentFormats="0" applyWidthHeightFormats="1" dataCaption="Valores" updatedVersion="4" minRefreshableVersion="3" useAutoFormatting="1" itemPrintTitles="1" createdVersion="4" indent="0" outline="1" outlineData="1">
  <location ref="AA4:AB10" firstHeaderRow="1" firstDataRow="1" firstDataCol="1" rowPageCount="1" colPageCount="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h="1" x="0"/>
        <item x="2"/>
        <item x="1"/>
        <item x="5"/>
        <item x="3"/>
        <item x="4"/>
        <item h="1" x="6"/>
        <item t="default"/>
      </items>
    </pivotField>
    <pivotField showAll="0"/>
    <pivotField axis="axisPage" dataField="1" multipleItemSelectionAllowed="1" showAll="0">
      <items count="79">
        <item h="1" x="31"/>
        <item h="1" x="68"/>
        <item h="1" x="69"/>
        <item h="1" x="19"/>
        <item h="1" x="47"/>
        <item h="1" x="20"/>
        <item h="1" x="76"/>
        <item h="1" x="49"/>
        <item h="1" x="50"/>
        <item h="1" x="51"/>
        <item h="1" x="52"/>
        <item h="1" x="70"/>
        <item h="1" x="71"/>
        <item h="1" x="72"/>
        <item h="1" x="1"/>
        <item h="1" x="2"/>
        <item h="1" x="15"/>
        <item h="1" x="53"/>
        <item h="1" x="67"/>
        <item h="1" x="3"/>
        <item h="1" x="30"/>
        <item h="1" x="26"/>
        <item h="1" x="28"/>
        <item h="1" x="65"/>
        <item h="1" x="66"/>
        <item h="1" x="4"/>
        <item h="1" x="73"/>
        <item h="1" x="54"/>
        <item h="1" x="55"/>
        <item h="1" x="56"/>
        <item h="1" x="5"/>
        <item h="1" x="23"/>
        <item h="1" x="64"/>
        <item h="1" x="21"/>
        <item h="1" x="18"/>
        <item h="1" x="8"/>
        <item h="1" x="57"/>
        <item h="1" x="74"/>
        <item h="1" x="6"/>
        <item h="1" x="7"/>
        <item h="1" x="16"/>
        <item h="1" x="14"/>
        <item h="1" x="32"/>
        <item h="1" x="58"/>
        <item h="1" x="25"/>
        <item h="1" x="59"/>
        <item h="1" x="60"/>
        <item h="1" x="75"/>
        <item h="1" x="9"/>
        <item h="1" x="61"/>
        <item h="1" x="62"/>
        <item h="1" x="63"/>
        <item h="1" x="48"/>
        <item h="1" x="22"/>
        <item h="1" x="27"/>
        <item h="1" x="10"/>
        <item h="1" x="11"/>
        <item h="1" x="29"/>
        <item h="1" x="24"/>
        <item h="1" x="12"/>
        <item h="1" x="34"/>
        <item h="1" x="35"/>
        <item h="1" x="36"/>
        <item h="1" x="37"/>
        <item h="1" x="38"/>
        <item h="1" x="39"/>
        <item h="1" x="40"/>
        <item h="1" x="41"/>
        <item h="1" x="42"/>
        <item h="1" x="43"/>
        <item h="1" x="44"/>
        <item h="1" x="45"/>
        <item h="1" x="46"/>
        <item h="1" x="33"/>
        <item h="1" x="17"/>
        <item h="1" x="13"/>
        <item x="0"/>
        <item h="1" x="7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16"/>
  </rowFields>
  <rowItems count="6">
    <i>
      <x v="1"/>
    </i>
    <i>
      <x v="2"/>
    </i>
    <i>
      <x v="3"/>
    </i>
    <i>
      <x v="4"/>
    </i>
    <i>
      <x v="5"/>
    </i>
    <i t="grand">
      <x/>
    </i>
  </rowItems>
  <colItems count="1">
    <i/>
  </colItems>
  <pageFields count="1">
    <pageField fld="18" hier="-1"/>
  </pageFields>
  <dataFields count="1">
    <dataField name="Geoservicios WF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Tabla dinámica11"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2" rowHeaderCaption="Tecnología Metadatos">
  <location ref="P11:R28" firstHeaderRow="1" firstDataRow="1" firstDataCol="0"/>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1"/>
        <item x="3"/>
        <item h="1" x="0"/>
        <item x="6"/>
        <item x="5"/>
        <item x="2"/>
        <item x="4"/>
        <item x="7"/>
        <item h="1" x="9"/>
        <item h="1" x="8"/>
        <item t="default"/>
      </items>
    </pivotField>
    <pivotField showAll="0"/>
    <pivotField showAll="0"/>
    <pivotField showAll="0"/>
    <pivotField showAll="0"/>
    <pivotField showAll="0" defaultSubtotal="0"/>
    <pivotField showAll="0" defaultSubtotal="0"/>
    <pivotField showAll="0" defaultSubtota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Tabla dinámica8"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2">
  <location ref="K5:L12"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0"/>
        <item x="2"/>
        <item x="1"/>
        <item x="5"/>
        <item x="3"/>
        <item x="4"/>
        <item h="1" x="6"/>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s>
  <rowFields count="1">
    <field x="16"/>
  </rowFields>
  <rowItems count="7">
    <i>
      <x/>
    </i>
    <i>
      <x v="1"/>
    </i>
    <i>
      <x v="2"/>
    </i>
    <i>
      <x v="3"/>
    </i>
    <i>
      <x v="4"/>
    </i>
    <i>
      <x v="5"/>
    </i>
    <i t="grand">
      <x/>
    </i>
  </rowItems>
  <colItems count="1">
    <i/>
  </colItems>
  <dataFields count="1">
    <dataField name="Geoservicios" fld="16" subtotal="count" baseField="16"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6" count="1" selected="0">
            <x v="1"/>
          </reference>
        </references>
      </pivotArea>
    </chartFormat>
    <chartFormat chart="2" format="2">
      <pivotArea type="data" outline="0" fieldPosition="0">
        <references count="2">
          <reference field="4294967294" count="1" selected="0">
            <x v="0"/>
          </reference>
          <reference field="16"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Tabla dinámica3"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C88:D166"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8">
        <item x="1"/>
        <item x="16"/>
        <item x="26"/>
        <item x="12"/>
        <item x="10"/>
        <item x="23"/>
        <item x="63"/>
        <item x="64"/>
        <item x="65"/>
        <item x="74"/>
        <item x="30"/>
        <item x="46"/>
        <item x="24"/>
        <item x="31"/>
        <item x="5"/>
        <item x="59"/>
        <item x="3"/>
        <item x="6"/>
        <item x="51"/>
        <item x="14"/>
        <item x="48"/>
        <item x="4"/>
        <item x="62"/>
        <item x="33"/>
        <item x="70"/>
        <item x="7"/>
        <item x="25"/>
        <item x="13"/>
        <item x="11"/>
        <item x="52"/>
        <item x="8"/>
        <item x="32"/>
        <item x="0"/>
        <item x="69"/>
        <item x="72"/>
        <item x="2"/>
        <item x="47"/>
        <item x="56"/>
        <item x="54"/>
        <item x="55"/>
        <item x="58"/>
        <item x="49"/>
        <item x="57"/>
        <item x="9"/>
        <item x="19"/>
        <item x="18"/>
        <item x="20"/>
        <item x="21"/>
        <item x="29"/>
        <item x="66"/>
        <item x="17"/>
        <item x="50"/>
        <item x="76"/>
        <item x="67"/>
        <item x="22"/>
        <item x="71"/>
        <item x="73"/>
        <item x="27"/>
        <item x="28"/>
        <item x="15"/>
        <item x="68"/>
        <item x="61"/>
        <item x="75"/>
        <item x="34"/>
        <item x="35"/>
        <item x="36"/>
        <item x="37"/>
        <item x="41"/>
        <item x="40"/>
        <item x="42"/>
        <item x="43"/>
        <item x="38"/>
        <item x="39"/>
        <item x="44"/>
        <item x="45"/>
        <item x="60"/>
        <item x="53"/>
        <item t="default"/>
      </items>
    </pivotField>
    <pivotField showAll="0"/>
    <pivotField showAll="0"/>
    <pivotField showAll="0"/>
    <pivotField showAll="0"/>
  </pivotFields>
  <rowFields count="1">
    <field x="27"/>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Items count="1">
    <i/>
  </colItems>
  <dataFields count="1">
    <dataField name="Cuenta de Título del metadato del servicio WM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geoservicios.indec.gov.ar/geoserver/wm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mailto:gestionderiesgo@santafeciudad.gov.ar" TargetMode="External"/><Relationship Id="rId13" Type="http://schemas.openxmlformats.org/officeDocument/2006/relationships/drawing" Target="../drawings/drawing4.xml"/><Relationship Id="rId3" Type="http://schemas.openxmlformats.org/officeDocument/2006/relationships/hyperlink" Target="http://ide.se.gov.ar/geonetwork/srv/spa/main.home" TargetMode="External"/><Relationship Id="rId7" Type="http://schemas.openxmlformats.org/officeDocument/2006/relationships/hyperlink" Target="http://www.sitsantacruz.com.ar/iniciog.php?opcion=020402&amp;opcion2=00" TargetMode="External"/><Relationship Id="rId12" Type="http://schemas.openxmlformats.org/officeDocument/2006/relationships/printerSettings" Target="../printerSettings/printerSettings2.bin"/><Relationship Id="rId2" Type="http://schemas.openxmlformats.org/officeDocument/2006/relationships/hyperlink" Target="http://www.ign.gob.ar/" TargetMode="External"/><Relationship Id="rId1" Type="http://schemas.openxmlformats.org/officeDocument/2006/relationships/hyperlink" Target="http://www.mapaeducativo.edu.ar/" TargetMode="External"/><Relationship Id="rId6" Type="http://schemas.openxmlformats.org/officeDocument/2006/relationships/hyperlink" Target="http://www.ide.misiones.gov.ar/index.php?option=com_content&amp;view=article&amp;id=36&amp;Itemid=4" TargetMode="External"/><Relationship Id="rId11" Type="http://schemas.openxmlformats.org/officeDocument/2006/relationships/hyperlink" Target="http://gis.ciudaddecorrientes.gob.ar/idemcc/" TargetMode="External"/><Relationship Id="rId5" Type="http://schemas.openxmlformats.org/officeDocument/2006/relationships/hyperlink" Target="http://idef.formosa.gob.ar/" TargetMode="External"/><Relationship Id="rId15" Type="http://schemas.openxmlformats.org/officeDocument/2006/relationships/comments" Target="../comments2.xml"/><Relationship Id="rId10" Type="http://schemas.openxmlformats.org/officeDocument/2006/relationships/hyperlink" Target="http://gis.ciudaddecorrientes.gob.ar/resolucion_creacion_idemcc.html" TargetMode="External"/><Relationship Id="rId4" Type="http://schemas.openxmlformats.org/officeDocument/2006/relationships/hyperlink" Target="http://ide.se.gov.ar/geonetwork/srv/spa/csw?service=CSW&amp;request=GetCapabilities" TargetMode="External"/><Relationship Id="rId9" Type="http://schemas.openxmlformats.org/officeDocument/2006/relationships/hyperlink" Target="http://gis.ciudaddecorrientes.gob.ar/" TargetMode="External"/><Relationship Id="rId1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6" Type="http://schemas.openxmlformats.org/officeDocument/2006/relationships/hyperlink" Target="http://idemindef.ign.gob.ar/catalogue/csw?service=CSW&amp;version=2.0.2&amp;request=GetCapabilities" TargetMode="External"/><Relationship Id="rId21" Type="http://schemas.openxmlformats.org/officeDocument/2006/relationships/hyperlink" Target="http://idechaco.gob.ar/geoserver/IDEChaco/wms?service=wms&amp;version=1.1.1&amp;request=GetCapabilities" TargetMode="External"/><Relationship Id="rId42" Type="http://schemas.openxmlformats.org/officeDocument/2006/relationships/hyperlink" Target="http://idef.formosa.gob.ar/metadatos/srv/es/catalogue/csw?" TargetMode="External"/><Relationship Id="rId47" Type="http://schemas.openxmlformats.org/officeDocument/2006/relationships/hyperlink" Target="http://181.15.175.28/search/form/" TargetMode="External"/><Relationship Id="rId63" Type="http://schemas.openxmlformats.org/officeDocument/2006/relationships/hyperlink" Target="http://copadesvr02.copade.neuquen.gov.ar/geoserver/ows?service=wfs&amp;version=2.0.0&amp;request=GetCapabilities" TargetMode="External"/><Relationship Id="rId68" Type="http://schemas.openxmlformats.org/officeDocument/2006/relationships/hyperlink" Target="http://ide.se.gov.ar/geonetwork/srv/spa/main.home" TargetMode="External"/><Relationship Id="rId84" Type="http://schemas.openxmlformats.org/officeDocument/2006/relationships/hyperlink" Target="http://181.88.186.115:8080/geoserver/servidor/wms?request=GetCapabilities" TargetMode="External"/><Relationship Id="rId89" Type="http://schemas.openxmlformats.org/officeDocument/2006/relationships/hyperlink" Target="http://190.226.54.180:8080/geoserver/IPVyDU/wms?request=GetCapabilities" TargetMode="External"/><Relationship Id="rId112" Type="http://schemas.openxmlformats.org/officeDocument/2006/relationships/hyperlink" Target="http://www.bahra.gob.ar/geoserver/bahra/ows?service=WFS&amp;version=1.0.0&amp;request=GetCapabilities" TargetMode="External"/><Relationship Id="rId16" Type="http://schemas.openxmlformats.org/officeDocument/2006/relationships/hyperlink" Target="http://www.geobasig.com.ar/geoserver/ows?service=wfs&amp;version=2.0.0&amp;request=GetCapabilities" TargetMode="External"/><Relationship Id="rId107" Type="http://schemas.openxmlformats.org/officeDocument/2006/relationships/hyperlink" Target="http://uedptucuman.dyndns.org/geonetwork/srv/es/csw?service=CSW&amp;request=GetCapabilities" TargetMode="External"/><Relationship Id="rId11" Type="http://schemas.openxmlformats.org/officeDocument/2006/relationships/hyperlink" Target="http://ide.siia.gov.ar/geoserver/ows?" TargetMode="External"/><Relationship Id="rId24" Type="http://schemas.openxmlformats.org/officeDocument/2006/relationships/hyperlink" Target="https://metadatos.conae.gov.ar/geonetwork/srv/es/csw?service=CSW&amp;request=GetCapabilities" TargetMode="External"/><Relationship Id="rId32" Type="http://schemas.openxmlformats.org/officeDocument/2006/relationships/hyperlink" Target="http://www.mapaeducativo.edu.ar/" TargetMode="External"/><Relationship Id="rId37" Type="http://schemas.openxmlformats.org/officeDocument/2006/relationships/hyperlink" Target="http://idef.formosa.gob.ar/metadatos/srv/es/catalogue/csw?" TargetMode="External"/><Relationship Id="rId40" Type="http://schemas.openxmlformats.org/officeDocument/2006/relationships/hyperlink" Target="http://idef.formosa.gob.ar/" TargetMode="External"/><Relationship Id="rId45" Type="http://schemas.openxmlformats.org/officeDocument/2006/relationships/hyperlink" Target="http://idef.formosa.gob.ar/metadatos/srv/es/main.home" TargetMode="External"/><Relationship Id="rId53" Type="http://schemas.openxmlformats.org/officeDocument/2006/relationships/hyperlink" Target="http://www.siat.mendoza.gov.ar/geonetwork/srv/es/csw?request=GetCapabilities&amp;service=CSW" TargetMode="External"/><Relationship Id="rId58" Type="http://schemas.openxmlformats.org/officeDocument/2006/relationships/hyperlink" Target="http://geodesia.neuquen.gov.ar:8080/geoserver/ows?" TargetMode="External"/><Relationship Id="rId66" Type="http://schemas.openxmlformats.org/officeDocument/2006/relationships/hyperlink" Target="http://ide.pergamino.gob.ar:8080/geoserver/wms?" TargetMode="External"/><Relationship Id="rId74" Type="http://schemas.openxmlformats.org/officeDocument/2006/relationships/hyperlink" Target="http://geointa.inta.gov.ar/geonetwork/srv/en/catalogue/csw?service=CSW&amp;version=2.0.2&amp;request=GetCapabilities" TargetMode="External"/><Relationship Id="rId79" Type="http://schemas.openxmlformats.org/officeDocument/2006/relationships/hyperlink" Target="http://visualcatsl.dyndns.info/geoserver/SanLuis/wms" TargetMode="External"/><Relationship Id="rId87" Type="http://schemas.openxmlformats.org/officeDocument/2006/relationships/hyperlink" Target="http://dami.tucuman.gov.ar/ArcGIS/services/DAMI_Ambiental/MapServer/WMSServer?service=WMS&amp;request=GetCapabilities" TargetMode="External"/><Relationship Id="rId102" Type="http://schemas.openxmlformats.org/officeDocument/2006/relationships/hyperlink" Target="http://uedptucuman.dyndns.org/geonetwork/srv/es/csw?service=CSW&amp;request=GetCapabilities" TargetMode="External"/><Relationship Id="rId110" Type="http://schemas.openxmlformats.org/officeDocument/2006/relationships/hyperlink" Target="http://pirna.com.ar:8080/geoserver/wms?version=1.3.0&amp;request=GetCapabilities" TargetMode="External"/><Relationship Id="rId115" Type="http://schemas.openxmlformats.org/officeDocument/2006/relationships/comments" Target="../comments3.xml"/><Relationship Id="rId5" Type="http://schemas.openxmlformats.org/officeDocument/2006/relationships/hyperlink" Target="https://geonode.senasa.gov.ar/search/form/" TargetMode="External"/><Relationship Id="rId61" Type="http://schemas.openxmlformats.org/officeDocument/2006/relationships/hyperlink" Target="http://copadesvr02.copade.neuquen.gov.ar/geonetwork/srv/eng/main.home" TargetMode="External"/><Relationship Id="rId82" Type="http://schemas.openxmlformats.org/officeDocument/2006/relationships/hyperlink" Target="http://geointa.inta.gov.ar/geonetwork/srv/en/main.home" TargetMode="External"/><Relationship Id="rId90" Type="http://schemas.openxmlformats.org/officeDocument/2006/relationships/hyperlink" Target="http://web2.desarrollosocialtuc.gov.ar/geoserver/wms?service=wms&amp;version=1.3.0&amp;request=GetCapabilities" TargetMode="External"/><Relationship Id="rId95" Type="http://schemas.openxmlformats.org/officeDocument/2006/relationships/hyperlink" Target="http://idet.tucuman.gob.ar/geonetwork/srv/es/main.home" TargetMode="External"/><Relationship Id="rId19" Type="http://schemas.openxmlformats.org/officeDocument/2006/relationships/hyperlink" Target="http://idechaco.gob.ar/geonetwork/srv/en/main.home" TargetMode="External"/><Relationship Id="rId14" Type="http://schemas.openxmlformats.org/officeDocument/2006/relationships/hyperlink" Target="http://mapaescolar.dyndns.org/geoserver/mapa/ows?" TargetMode="External"/><Relationship Id="rId22" Type="http://schemas.openxmlformats.org/officeDocument/2006/relationships/hyperlink" Target="http://catastro.chubut.gov.ar/geoserver/wms" TargetMode="External"/><Relationship Id="rId27" Type="http://schemas.openxmlformats.org/officeDocument/2006/relationships/hyperlink" Target="http://idemindef.ign.gob.ar/geoserver/ows?" TargetMode="External"/><Relationship Id="rId30" Type="http://schemas.openxmlformats.org/officeDocument/2006/relationships/hyperlink" Target="http://www.indec.gob.ar/" TargetMode="External"/><Relationship Id="rId35" Type="http://schemas.openxmlformats.org/officeDocument/2006/relationships/hyperlink" Target="http://idef.formosa.gob.ar/metadatos/srv/es/catalogue/csw?" TargetMode="External"/><Relationship Id="rId43" Type="http://schemas.openxmlformats.org/officeDocument/2006/relationships/hyperlink" Target="http://idef.formosa.gob.ar/metadatos/srv/es/main.home" TargetMode="External"/><Relationship Id="rId48" Type="http://schemas.openxmlformats.org/officeDocument/2006/relationships/hyperlink" Target="http://181.15.175.28/catalogue/csw?service=CSW&amp;version=2.0.2&amp;request=GetCapabilities" TargetMode="External"/><Relationship Id="rId56" Type="http://schemas.openxmlformats.org/officeDocument/2006/relationships/hyperlink" Target="http://mapas.moreno.gob.ar/cgi-bin/mapserv?map=ide" TargetMode="External"/><Relationship Id="rId64" Type="http://schemas.openxmlformats.org/officeDocument/2006/relationships/hyperlink" Target="http://ide.pergamino.gob.ar:8080/geonetwork/" TargetMode="External"/><Relationship Id="rId69" Type="http://schemas.openxmlformats.org/officeDocument/2006/relationships/hyperlink" Target="http://ide.se.gov.ar/geonetwork/srv/spa/csw?service=CSW&amp;request=GetCapabilities" TargetMode="External"/><Relationship Id="rId77" Type="http://schemas.openxmlformats.org/officeDocument/2006/relationships/hyperlink" Target="http://geointa.inta.gov.ar/geonetwork/srv/en/catalogue/csw?service=CSW&amp;version=2.0.2&amp;request=GetCapabilities" TargetMode="External"/><Relationship Id="rId100" Type="http://schemas.openxmlformats.org/officeDocument/2006/relationships/hyperlink" Target="http://uedptucuman.dyndns.org/geonetwork/srv/es/csw?service=CSW&amp;request=GetCapabilities" TargetMode="External"/><Relationship Id="rId105" Type="http://schemas.openxmlformats.org/officeDocument/2006/relationships/hyperlink" Target="http://uedptucuman.dyndns.org/geonetwork/srv/es/csw?service=CSW&amp;request=GetCapabilities" TargetMode="External"/><Relationship Id="rId113" Type="http://schemas.openxmlformats.org/officeDocument/2006/relationships/drawing" Target="../drawings/drawing5.xml"/><Relationship Id="rId8" Type="http://schemas.openxmlformats.org/officeDocument/2006/relationships/hyperlink" Target="http://www.siia.gob.ar/" TargetMode="External"/><Relationship Id="rId51" Type="http://schemas.openxmlformats.org/officeDocument/2006/relationships/hyperlink" Target="http://geointa.inta.gov.ar/geoserverLP/wfs" TargetMode="External"/><Relationship Id="rId72" Type="http://schemas.openxmlformats.org/officeDocument/2006/relationships/hyperlink" Target="http://ide.extranet.rionegro.gov.ar/geoserver/ows?" TargetMode="External"/><Relationship Id="rId80" Type="http://schemas.openxmlformats.org/officeDocument/2006/relationships/hyperlink" Target="http://www.sitsantacruz.com.ar/iniciog.php?opcion=020402&amp;opcion2=00" TargetMode="External"/><Relationship Id="rId85" Type="http://schemas.openxmlformats.org/officeDocument/2006/relationships/hyperlink" Target="http://idet.tucuman.gob.ar/geonetwork/srv/es/main.home" TargetMode="External"/><Relationship Id="rId93" Type="http://schemas.openxmlformats.org/officeDocument/2006/relationships/hyperlink" Target="http://www.geosplan.tucuman.gob.ar/geonetwork/srv/spa/search" TargetMode="External"/><Relationship Id="rId98" Type="http://schemas.openxmlformats.org/officeDocument/2006/relationships/hyperlink" Target="http://uedptucuman.dyndns.org/geonetwork/srv/es/csw?service=CSW&amp;request=GetCapabilities" TargetMode="External"/><Relationship Id="rId3" Type="http://schemas.openxmlformats.org/officeDocument/2006/relationships/hyperlink" Target="http://geointa.inta.gov.ar/geonetwork/srv/en/catalogue/csw?service=CSW&amp;version=2.0.2&amp;request=GetCapabilities" TargetMode="External"/><Relationship Id="rId12" Type="http://schemas.openxmlformats.org/officeDocument/2006/relationships/hyperlink" Target="http://www.ambiente.gov.ar/" TargetMode="External"/><Relationship Id="rId17" Type="http://schemas.openxmlformats.org/officeDocument/2006/relationships/hyperlink" Target="http://200.43.169.149/" TargetMode="External"/><Relationship Id="rId25" Type="http://schemas.openxmlformats.org/officeDocument/2006/relationships/hyperlink" Target="http://sit.formosa.gob.ar/WMSServer" TargetMode="External"/><Relationship Id="rId33" Type="http://schemas.openxmlformats.org/officeDocument/2006/relationships/hyperlink" Target="http://www.mapaeducativo.edu.ar/geoserver/ogc/ows?" TargetMode="External"/><Relationship Id="rId38" Type="http://schemas.openxmlformats.org/officeDocument/2006/relationships/hyperlink" Target="http://idef.formosa.gob.ar/metadatos/srv/es/main.home" TargetMode="External"/><Relationship Id="rId46" Type="http://schemas.openxmlformats.org/officeDocument/2006/relationships/hyperlink" Target="http://idef.formosa.gob.ar/metadatos/srv/es/catalogue/csw?" TargetMode="External"/><Relationship Id="rId59" Type="http://schemas.openxmlformats.org/officeDocument/2006/relationships/hyperlink" Target="http://www.energianeuquen.gov.ar:38080/geoserver/hidrocarburos/ows?" TargetMode="External"/><Relationship Id="rId67" Type="http://schemas.openxmlformats.org/officeDocument/2006/relationships/hyperlink" Target="http://www.energia.gob.ar/" TargetMode="External"/><Relationship Id="rId103" Type="http://schemas.openxmlformats.org/officeDocument/2006/relationships/hyperlink" Target="http://rides.producciontucuman.gov.ar/ArcGIS/services/Informacion_Productiva_WFS/MapServer/WFSServer?request=getcapabilities" TargetMode="External"/><Relationship Id="rId108" Type="http://schemas.openxmlformats.org/officeDocument/2006/relationships/hyperlink" Target="http://ideconurbano.ungs.edu.ar/" TargetMode="External"/><Relationship Id="rId20" Type="http://schemas.openxmlformats.org/officeDocument/2006/relationships/hyperlink" Target="http://idechaco.gob.ar/geonetwork/srv/es/csw?request=GetCapabilities&amp;service=CSW" TargetMode="External"/><Relationship Id="rId41" Type="http://schemas.openxmlformats.org/officeDocument/2006/relationships/hyperlink" Target="http://idef.formosa.gob.ar/metadatos/srv/es/main.home" TargetMode="External"/><Relationship Id="rId54" Type="http://schemas.openxmlformats.org/officeDocument/2006/relationships/hyperlink" Target="http://www.siat.mendoza.gov.ar/geoserver/ows?service=wfs&amp;version=1.1.0&amp;request=GetCapabilities" TargetMode="External"/><Relationship Id="rId62" Type="http://schemas.openxmlformats.org/officeDocument/2006/relationships/hyperlink" Target="mailto:jbrasili@neuquen.gov.ar" TargetMode="External"/><Relationship Id="rId70" Type="http://schemas.openxmlformats.org/officeDocument/2006/relationships/hyperlink" Target="http://ide.extranet.rionegro.gov.ar/" TargetMode="External"/><Relationship Id="rId75" Type="http://schemas.openxmlformats.org/officeDocument/2006/relationships/hyperlink" Target="https://www.santafe.gov.ar/idesf/catalogo/srv/spa/main.home" TargetMode="External"/><Relationship Id="rId83" Type="http://schemas.openxmlformats.org/officeDocument/2006/relationships/hyperlink" Target="http://geointa.inta.gov.ar/geonetwork/srv/en/catalogue/csw?service=CSW&amp;version=2.0.2&amp;request=GetCapabilities" TargetMode="External"/><Relationship Id="rId88" Type="http://schemas.openxmlformats.org/officeDocument/2006/relationships/hyperlink" Target="http://siga.proyungas.org.ar/recursos/" TargetMode="External"/><Relationship Id="rId91" Type="http://schemas.openxmlformats.org/officeDocument/2006/relationships/hyperlink" Target="http://idet.tucuman.gob.ar/geonetwork/srv/es/main.home" TargetMode="External"/><Relationship Id="rId96" Type="http://schemas.openxmlformats.org/officeDocument/2006/relationships/hyperlink" Target="http://idet.tucuman.gob.ar/geoserver/idet/wms?request=GetCapabilities" TargetMode="External"/><Relationship Id="rId111" Type="http://schemas.openxmlformats.org/officeDocument/2006/relationships/hyperlink" Target="http://mapas-lsig.ungs.edu.ar/wmsGBA" TargetMode="External"/><Relationship Id="rId1" Type="http://schemas.openxmlformats.org/officeDocument/2006/relationships/hyperlink" Target="http://www.inta.gob.ar/" TargetMode="External"/><Relationship Id="rId6" Type="http://schemas.openxmlformats.org/officeDocument/2006/relationships/hyperlink" Target="https://geonode.senasa.gov.ar/catalogue/csw?service=CSW&amp;version=2.0.2&amp;request=GetCapabilities" TargetMode="External"/><Relationship Id="rId15" Type="http://schemas.openxmlformats.org/officeDocument/2006/relationships/hyperlink" Target="http://www.geobasig.com.ar/geoserver/ows?service=wms&amp;version=1.3.0&amp;request=GetCapabilities" TargetMode="External"/><Relationship Id="rId23" Type="http://schemas.openxmlformats.org/officeDocument/2006/relationships/hyperlink" Target="https://metadatos.conae.gov.ar/" TargetMode="External"/><Relationship Id="rId28" Type="http://schemas.openxmlformats.org/officeDocument/2006/relationships/hyperlink" Target="http://www.ign.gob.ar/" TargetMode="External"/><Relationship Id="rId36" Type="http://schemas.openxmlformats.org/officeDocument/2006/relationships/hyperlink" Target="http://idef.formosa.gob.ar/metadatos/srv/es/main.home" TargetMode="External"/><Relationship Id="rId49" Type="http://schemas.openxmlformats.org/officeDocument/2006/relationships/hyperlink" Target="http://geointa.inta.gov.ar/geonetwork/srv/en/main.home" TargetMode="External"/><Relationship Id="rId57" Type="http://schemas.openxmlformats.org/officeDocument/2006/relationships/hyperlink" Target="http://mapas.moreno.gob.ar/cgi-bin/mapserv?map=ide_wfs" TargetMode="External"/><Relationship Id="rId106" Type="http://schemas.openxmlformats.org/officeDocument/2006/relationships/hyperlink" Target="http://uedptucuman.dyndns.org/geonetwork/srv/es/main.home" TargetMode="External"/><Relationship Id="rId114" Type="http://schemas.openxmlformats.org/officeDocument/2006/relationships/vmlDrawing" Target="../drawings/vmlDrawing3.vml"/><Relationship Id="rId10" Type="http://schemas.openxmlformats.org/officeDocument/2006/relationships/hyperlink" Target="http://ide.siia.gov.ar/geonetwork/srv/spa/catalogue/csw?" TargetMode="External"/><Relationship Id="rId31" Type="http://schemas.openxmlformats.org/officeDocument/2006/relationships/hyperlink" Target="http://geoservicios.indec.gov.ar/geonetwork/srv/spa/csw?" TargetMode="External"/><Relationship Id="rId44" Type="http://schemas.openxmlformats.org/officeDocument/2006/relationships/hyperlink" Target="http://idef.formosa.gob.ar/metadatos/srv/es/catalogue/csw?" TargetMode="External"/><Relationship Id="rId52" Type="http://schemas.openxmlformats.org/officeDocument/2006/relationships/hyperlink" Target="http://www.siat.mendoza.gov.ar/geonetwork/srv/en/main.home" TargetMode="External"/><Relationship Id="rId60" Type="http://schemas.openxmlformats.org/officeDocument/2006/relationships/hyperlink" Target="http://www.energianeuquen.gov.ar:38080/geoserver/mineria/ows?" TargetMode="External"/><Relationship Id="rId65" Type="http://schemas.openxmlformats.org/officeDocument/2006/relationships/hyperlink" Target="http://ide.pergamino.gob.ar:8080/geonetwork/srv/es/csw?" TargetMode="External"/><Relationship Id="rId73" Type="http://schemas.openxmlformats.org/officeDocument/2006/relationships/hyperlink" Target="http://geointa.inta.gov.ar/geonetwork/srv/en/main.home" TargetMode="External"/><Relationship Id="rId78" Type="http://schemas.openxmlformats.org/officeDocument/2006/relationships/hyperlink" Target="http://geoserver.sgis.com.ar/geoserver/dgc_sj/wms" TargetMode="External"/><Relationship Id="rId81" Type="http://schemas.openxmlformats.org/officeDocument/2006/relationships/hyperlink" Target="https://www.santafe.gov.ar/idesf/catalogo/srv/spa/main.home" TargetMode="External"/><Relationship Id="rId86" Type="http://schemas.openxmlformats.org/officeDocument/2006/relationships/hyperlink" Target="http://idet.tucuman.gob.ar/geoserver/Dir_Prov_Vialidad/wms?request=GetCapabilities" TargetMode="External"/><Relationship Id="rId94" Type="http://schemas.openxmlformats.org/officeDocument/2006/relationships/hyperlink" Target="http://www.geosplan.tucuman.gob.ar/geonetwork/srv/spa/csw?request=GetCapabilities&amp;service=CSW" TargetMode="External"/><Relationship Id="rId99" Type="http://schemas.openxmlformats.org/officeDocument/2006/relationships/hyperlink" Target="http://uedptucuman.dyndns.org/geonetwork/srv/es/main.home" TargetMode="External"/><Relationship Id="rId101" Type="http://schemas.openxmlformats.org/officeDocument/2006/relationships/hyperlink" Target="http://uedptucuman.dyndns.org/geonetwork/srv/es/main.home" TargetMode="External"/><Relationship Id="rId4" Type="http://schemas.openxmlformats.org/officeDocument/2006/relationships/hyperlink" Target="http://geointa.inta.gov.ar/geoserver/wfs" TargetMode="External"/><Relationship Id="rId9" Type="http://schemas.openxmlformats.org/officeDocument/2006/relationships/hyperlink" Target="http://ide.siia.gov.ar/geonetwork/srv/spa/main.home" TargetMode="External"/><Relationship Id="rId13" Type="http://schemas.openxmlformats.org/officeDocument/2006/relationships/hyperlink" Target="http://geo2.ambiente.gob.ar/geoserver/ows?service=wfs&amp;version=2.0.0&amp;request=GetCapabilities" TargetMode="External"/><Relationship Id="rId18" Type="http://schemas.openxmlformats.org/officeDocument/2006/relationships/hyperlink" Target="http://200.43.169.149/catalogue/csw?service=CSW&amp;version=2.0.2&amp;request=GetCapabilities" TargetMode="External"/><Relationship Id="rId39" Type="http://schemas.openxmlformats.org/officeDocument/2006/relationships/hyperlink" Target="http://idef.formosa.gob.ar/metadatos/srv/es/catalogue/csw?" TargetMode="External"/><Relationship Id="rId109" Type="http://schemas.openxmlformats.org/officeDocument/2006/relationships/hyperlink" Target="http://ideconurbano.ungs.edu.ar/catalogue/csw?service=CSW&amp;version=2.0.2&amp;request=GetCapabilities" TargetMode="External"/><Relationship Id="rId34" Type="http://schemas.openxmlformats.org/officeDocument/2006/relationships/hyperlink" Target="http://idef.formosa.gob.ar/metadatos/srv/es/main.home" TargetMode="External"/><Relationship Id="rId50" Type="http://schemas.openxmlformats.org/officeDocument/2006/relationships/hyperlink" Target="http://geointa.inta.gov.ar/geonetwork/srv/en/catalogue/csw?service=CSW&amp;version=2.0.2&amp;request=GetCapabilities" TargetMode="External"/><Relationship Id="rId55" Type="http://schemas.openxmlformats.org/officeDocument/2006/relationships/hyperlink" Target="http://www.ide.misiones.gov.ar/index.php?option=com_content&amp;view=article&amp;id=36&amp;Itemid=4" TargetMode="External"/><Relationship Id="rId76" Type="http://schemas.openxmlformats.org/officeDocument/2006/relationships/hyperlink" Target="http://geointa.inta.gov.ar/geonetwork/srv/en/main.home" TargetMode="External"/><Relationship Id="rId97" Type="http://schemas.openxmlformats.org/officeDocument/2006/relationships/hyperlink" Target="http://uedptucuman.dyndns.org/geonetwork/srv/es/main.home" TargetMode="External"/><Relationship Id="rId104" Type="http://schemas.openxmlformats.org/officeDocument/2006/relationships/hyperlink" Target="http://uedptucuman.dyndns.org/geonetwork/srv/es/main.home" TargetMode="External"/><Relationship Id="rId7" Type="http://schemas.openxmlformats.org/officeDocument/2006/relationships/hyperlink" Target="https://geonode.senasa.gov.ar/geoserver/ows?service=WFS&amp;version=1.1.0&amp;request=GetCapabilities" TargetMode="External"/><Relationship Id="rId71" Type="http://schemas.openxmlformats.org/officeDocument/2006/relationships/hyperlink" Target="http://ide.extranet.rionegro.gov.ar/catalogue/csw?service=CSW&amp;request=GetCapabilities" TargetMode="External"/><Relationship Id="rId92" Type="http://schemas.openxmlformats.org/officeDocument/2006/relationships/hyperlink" Target="http://200.45.224.101:8080/geoserver/wfs" TargetMode="External"/><Relationship Id="rId2" Type="http://schemas.openxmlformats.org/officeDocument/2006/relationships/hyperlink" Target="http://geointa.inta.gov.ar/geonetwork/srv/en/main.home" TargetMode="External"/><Relationship Id="rId29" Type="http://schemas.openxmlformats.org/officeDocument/2006/relationships/hyperlink" Target="http://wms.ign.gob.ar/geoserver/ow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idesf.santafe.gov.ar/geonetwork/srv/es/csw?service=CSW&amp;request=GetCapabilities&amp;acceptVersions=2.0.2" TargetMode="External"/><Relationship Id="rId3" Type="http://schemas.openxmlformats.org/officeDocument/2006/relationships/hyperlink" Target="http://geointa.inta.gov.ar/geonetwork" TargetMode="External"/><Relationship Id="rId7" Type="http://schemas.openxmlformats.org/officeDocument/2006/relationships/hyperlink" Target="http://www.sitsantacruz.gov.ar/iniciog.php?opcion=020402&amp;opcion2=00" TargetMode="External"/><Relationship Id="rId2" Type="http://schemas.openxmlformats.org/officeDocument/2006/relationships/hyperlink" Target="http://ide.se.gov.ar/geonetwork/srv/en/csw?request=GetCapabilities&amp;service=CSW" TargetMode="External"/><Relationship Id="rId1" Type="http://schemas.openxmlformats.org/officeDocument/2006/relationships/hyperlink" Target="http://ide.se.gov.ar/geonetwork/srv/es/main.home" TargetMode="External"/><Relationship Id="rId6" Type="http://schemas.openxmlformats.org/officeDocument/2006/relationships/hyperlink" Target="http://www.metadatos.catamarca.gov.ar/geonetwork/srv/en/main.home" TargetMode="External"/><Relationship Id="rId5" Type="http://schemas.openxmlformats.org/officeDocument/2006/relationships/hyperlink" Target="http://etisig.siup.gov.ar/geonetwork/srv/en/main.home" TargetMode="External"/><Relationship Id="rId4" Type="http://schemas.openxmlformats.org/officeDocument/2006/relationships/hyperlink" Target="http://geointa.inta.gov.ar/geonetwork/srv/en/csw?request=GetCapabilities&amp;service=CSW" TargetMode="External"/><Relationship Id="rId9" Type="http://schemas.openxmlformats.org/officeDocument/2006/relationships/hyperlink" Target="http://ide.siia.gov.ar/geonetwork/srv/spa/csw" TargetMode="Externa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drawing" Target="../drawings/drawing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48"/>
  <sheetViews>
    <sheetView tabSelected="1" topLeftCell="A4" zoomScale="70" zoomScaleNormal="70" workbookViewId="0">
      <selection activeCell="S6" sqref="S6"/>
    </sheetView>
  </sheetViews>
  <sheetFormatPr baseColWidth="10" defaultRowHeight="12.75" x14ac:dyDescent="0.2"/>
  <cols>
    <col min="1" max="1" width="25.7109375" bestFit="1" customWidth="1"/>
    <col min="2" max="2" width="37.28515625" customWidth="1"/>
    <col min="3" max="3" width="9.28515625" bestFit="1" customWidth="1"/>
    <col min="4" max="4" width="19.28515625" bestFit="1" customWidth="1"/>
    <col min="10" max="10" width="5.7109375" bestFit="1" customWidth="1"/>
    <col min="11" max="11" width="4.140625" customWidth="1"/>
    <col min="21" max="21" width="33.140625" bestFit="1" customWidth="1"/>
  </cols>
  <sheetData>
    <row r="3" spans="1:22" x14ac:dyDescent="0.2">
      <c r="A3" s="216" t="s">
        <v>1436</v>
      </c>
      <c r="B3" t="s">
        <v>1704</v>
      </c>
    </row>
    <row r="4" spans="1:22" x14ac:dyDescent="0.2">
      <c r="A4" s="217" t="s">
        <v>75</v>
      </c>
      <c r="B4" s="218">
        <v>34</v>
      </c>
    </row>
    <row r="5" spans="1:22" x14ac:dyDescent="0.2">
      <c r="A5" s="250" t="s">
        <v>79</v>
      </c>
      <c r="B5" s="218">
        <v>27</v>
      </c>
      <c r="U5" t="s">
        <v>1436</v>
      </c>
      <c r="V5" t="s">
        <v>1704</v>
      </c>
    </row>
    <row r="6" spans="1:22" x14ac:dyDescent="0.2">
      <c r="A6" s="250" t="s">
        <v>90</v>
      </c>
      <c r="B6" s="218">
        <v>7</v>
      </c>
      <c r="U6" t="s">
        <v>75</v>
      </c>
      <c r="V6">
        <v>34</v>
      </c>
    </row>
    <row r="7" spans="1:22" x14ac:dyDescent="0.2">
      <c r="A7" s="217" t="s">
        <v>34</v>
      </c>
      <c r="B7" s="218">
        <v>100</v>
      </c>
      <c r="U7" t="s">
        <v>79</v>
      </c>
      <c r="V7">
        <v>27</v>
      </c>
    </row>
    <row r="8" spans="1:22" x14ac:dyDescent="0.2">
      <c r="A8" s="250" t="s">
        <v>1472</v>
      </c>
      <c r="B8" s="218">
        <v>5</v>
      </c>
      <c r="U8" t="s">
        <v>90</v>
      </c>
      <c r="V8">
        <v>7</v>
      </c>
    </row>
    <row r="9" spans="1:22" x14ac:dyDescent="0.2">
      <c r="A9" s="250" t="s">
        <v>1470</v>
      </c>
      <c r="B9" s="218">
        <v>49</v>
      </c>
      <c r="U9" t="s">
        <v>34</v>
      </c>
      <c r="V9">
        <v>100</v>
      </c>
    </row>
    <row r="10" spans="1:22" x14ac:dyDescent="0.2">
      <c r="A10" s="250" t="s">
        <v>1443</v>
      </c>
      <c r="B10" s="218">
        <v>2</v>
      </c>
      <c r="U10" t="s">
        <v>1472</v>
      </c>
      <c r="V10">
        <v>5</v>
      </c>
    </row>
    <row r="11" spans="1:22" x14ac:dyDescent="0.2">
      <c r="A11" s="250" t="s">
        <v>1471</v>
      </c>
      <c r="B11" s="218">
        <v>17</v>
      </c>
      <c r="U11" t="s">
        <v>1470</v>
      </c>
      <c r="V11">
        <v>49</v>
      </c>
    </row>
    <row r="12" spans="1:22" x14ac:dyDescent="0.2">
      <c r="A12" s="250" t="s">
        <v>34</v>
      </c>
      <c r="B12" s="218">
        <v>25</v>
      </c>
      <c r="U12" t="s">
        <v>1443</v>
      </c>
      <c r="V12">
        <v>2</v>
      </c>
    </row>
    <row r="13" spans="1:22" x14ac:dyDescent="0.2">
      <c r="A13" s="250" t="s">
        <v>295</v>
      </c>
      <c r="B13" s="218">
        <v>2</v>
      </c>
      <c r="U13" t="s">
        <v>1471</v>
      </c>
      <c r="V13">
        <v>17</v>
      </c>
    </row>
    <row r="14" spans="1:22" x14ac:dyDescent="0.2">
      <c r="A14" s="217" t="s">
        <v>894</v>
      </c>
      <c r="B14" s="218">
        <v>13</v>
      </c>
      <c r="U14" t="s">
        <v>34</v>
      </c>
      <c r="V14">
        <v>25</v>
      </c>
    </row>
    <row r="15" spans="1:22" x14ac:dyDescent="0.2">
      <c r="A15" s="250" t="s">
        <v>79</v>
      </c>
      <c r="B15" s="218">
        <v>13</v>
      </c>
      <c r="U15" t="s">
        <v>295</v>
      </c>
      <c r="V15">
        <v>2</v>
      </c>
    </row>
    <row r="16" spans="1:22" x14ac:dyDescent="0.2">
      <c r="A16" s="217" t="s">
        <v>1437</v>
      </c>
      <c r="B16" s="218">
        <v>147</v>
      </c>
      <c r="U16" t="s">
        <v>894</v>
      </c>
      <c r="V16">
        <v>13</v>
      </c>
    </row>
    <row r="17" spans="1:22" x14ac:dyDescent="0.2">
      <c r="U17" t="s">
        <v>79</v>
      </c>
      <c r="V17">
        <v>13</v>
      </c>
    </row>
    <row r="18" spans="1:22" x14ac:dyDescent="0.2">
      <c r="U18" t="s">
        <v>1437</v>
      </c>
      <c r="V18">
        <v>147</v>
      </c>
    </row>
    <row r="20" spans="1:22" x14ac:dyDescent="0.2">
      <c r="B20" s="259" t="s">
        <v>79</v>
      </c>
      <c r="C20" s="259" t="s">
        <v>90</v>
      </c>
      <c r="D20" s="259" t="s">
        <v>1717</v>
      </c>
      <c r="E20" s="259" t="s">
        <v>1472</v>
      </c>
      <c r="F20" s="259" t="s">
        <v>1470</v>
      </c>
      <c r="G20" s="259" t="s">
        <v>1443</v>
      </c>
      <c r="H20" s="259" t="s">
        <v>1471</v>
      </c>
      <c r="I20" s="259" t="s">
        <v>295</v>
      </c>
    </row>
    <row r="21" spans="1:22" x14ac:dyDescent="0.2">
      <c r="A21" t="s">
        <v>1705</v>
      </c>
      <c r="B21" s="259">
        <v>27</v>
      </c>
      <c r="C21" s="259">
        <v>7</v>
      </c>
    </row>
    <row r="22" spans="1:22" x14ac:dyDescent="0.2">
      <c r="A22" t="s">
        <v>1706</v>
      </c>
      <c r="B22">
        <v>13</v>
      </c>
    </row>
    <row r="23" spans="1:22" x14ac:dyDescent="0.2">
      <c r="A23" t="s">
        <v>1716</v>
      </c>
      <c r="D23" s="259">
        <v>25</v>
      </c>
      <c r="E23" s="259">
        <v>5</v>
      </c>
      <c r="F23" s="259">
        <v>49</v>
      </c>
      <c r="G23" s="259">
        <v>2</v>
      </c>
      <c r="H23" s="259">
        <v>17</v>
      </c>
      <c r="I23" s="259">
        <v>2</v>
      </c>
    </row>
    <row r="26" spans="1:22" x14ac:dyDescent="0.2">
      <c r="U26" s="251" t="s">
        <v>1707</v>
      </c>
      <c r="V26">
        <v>27</v>
      </c>
    </row>
    <row r="27" spans="1:22" x14ac:dyDescent="0.2">
      <c r="A27" s="259"/>
      <c r="B27" s="259" t="s">
        <v>1705</v>
      </c>
      <c r="D27" s="259" t="s">
        <v>1716</v>
      </c>
      <c r="U27" s="251" t="s">
        <v>1708</v>
      </c>
      <c r="V27">
        <v>7</v>
      </c>
    </row>
    <row r="28" spans="1:22" x14ac:dyDescent="0.2">
      <c r="A28" s="259" t="s">
        <v>79</v>
      </c>
      <c r="B28" s="259">
        <v>27</v>
      </c>
      <c r="D28" s="259"/>
      <c r="U28" s="251" t="s">
        <v>1710</v>
      </c>
      <c r="V28">
        <v>13</v>
      </c>
    </row>
    <row r="29" spans="1:22" x14ac:dyDescent="0.2">
      <c r="A29" s="259" t="s">
        <v>1718</v>
      </c>
      <c r="B29" s="259">
        <v>13</v>
      </c>
      <c r="U29" s="259" t="s">
        <v>1472</v>
      </c>
      <c r="V29" s="259">
        <v>5</v>
      </c>
    </row>
    <row r="30" spans="1:22" x14ac:dyDescent="0.2">
      <c r="A30" s="259" t="s">
        <v>90</v>
      </c>
      <c r="B30" s="259">
        <v>7</v>
      </c>
      <c r="C30" s="259"/>
      <c r="D30" s="259"/>
      <c r="U30" s="251" t="s">
        <v>1709</v>
      </c>
      <c r="V30">
        <v>100</v>
      </c>
    </row>
    <row r="31" spans="1:22" x14ac:dyDescent="0.2">
      <c r="A31" s="259" t="s">
        <v>1717</v>
      </c>
      <c r="B31" s="259">
        <v>25</v>
      </c>
      <c r="C31" s="259"/>
      <c r="U31" s="259" t="s">
        <v>1470</v>
      </c>
      <c r="V31" s="259">
        <v>49</v>
      </c>
    </row>
    <row r="32" spans="1:22" x14ac:dyDescent="0.2">
      <c r="A32" s="259" t="s">
        <v>1472</v>
      </c>
      <c r="B32" s="259">
        <v>5</v>
      </c>
      <c r="C32" s="259"/>
      <c r="U32" s="259" t="s">
        <v>1443</v>
      </c>
      <c r="V32" s="259">
        <v>2</v>
      </c>
    </row>
    <row r="33" spans="1:23" x14ac:dyDescent="0.2">
      <c r="A33" s="259" t="s">
        <v>1470</v>
      </c>
      <c r="B33" s="259">
        <v>49</v>
      </c>
      <c r="C33" s="259"/>
      <c r="U33" s="259" t="s">
        <v>1471</v>
      </c>
      <c r="V33" s="259">
        <v>17</v>
      </c>
    </row>
    <row r="34" spans="1:23" x14ac:dyDescent="0.2">
      <c r="A34" s="259" t="s">
        <v>1471</v>
      </c>
      <c r="B34" s="259">
        <v>17</v>
      </c>
      <c r="C34" s="259"/>
      <c r="U34" s="259" t="s">
        <v>295</v>
      </c>
      <c r="V34" s="259">
        <v>2</v>
      </c>
    </row>
    <row r="35" spans="1:23" x14ac:dyDescent="0.2">
      <c r="A35" s="259" t="s">
        <v>1443</v>
      </c>
      <c r="B35" s="259">
        <v>2</v>
      </c>
      <c r="C35" s="259"/>
      <c r="U35" s="259" t="s">
        <v>34</v>
      </c>
      <c r="V35" s="259">
        <v>25</v>
      </c>
    </row>
    <row r="36" spans="1:23" x14ac:dyDescent="0.2">
      <c r="A36" s="259" t="s">
        <v>295</v>
      </c>
      <c r="B36" s="259">
        <v>2</v>
      </c>
      <c r="C36" s="259"/>
      <c r="U36" s="259" t="s">
        <v>894</v>
      </c>
      <c r="V36" s="259">
        <v>13</v>
      </c>
    </row>
    <row r="37" spans="1:23" x14ac:dyDescent="0.2">
      <c r="U37" s="259" t="s">
        <v>79</v>
      </c>
      <c r="V37" s="259">
        <v>13</v>
      </c>
    </row>
    <row r="40" spans="1:23" x14ac:dyDescent="0.2">
      <c r="U40" s="251" t="s">
        <v>1715</v>
      </c>
    </row>
    <row r="41" spans="1:23" x14ac:dyDescent="0.2">
      <c r="U41" t="s">
        <v>1707</v>
      </c>
      <c r="V41">
        <v>27</v>
      </c>
      <c r="W41" s="435">
        <v>0.18367346938775511</v>
      </c>
    </row>
    <row r="42" spans="1:23" x14ac:dyDescent="0.2">
      <c r="U42" t="s">
        <v>1708</v>
      </c>
      <c r="V42">
        <v>7</v>
      </c>
      <c r="W42" s="435">
        <v>4.7619047619047616E-2</v>
      </c>
    </row>
    <row r="43" spans="1:23" x14ac:dyDescent="0.2">
      <c r="U43" t="s">
        <v>1710</v>
      </c>
      <c r="V43">
        <v>13</v>
      </c>
      <c r="W43" s="435">
        <v>8.8435374149659865E-2</v>
      </c>
    </row>
    <row r="44" spans="1:23" x14ac:dyDescent="0.2">
      <c r="U44" t="s">
        <v>1709</v>
      </c>
      <c r="V44">
        <v>100</v>
      </c>
      <c r="W44" s="435">
        <v>0.68027210884353739</v>
      </c>
    </row>
    <row r="45" spans="1:23" x14ac:dyDescent="0.2">
      <c r="U45" s="251" t="s">
        <v>1711</v>
      </c>
      <c r="V45">
        <v>49</v>
      </c>
      <c r="W45" s="435">
        <v>0.33333333333333331</v>
      </c>
    </row>
    <row r="46" spans="1:23" x14ac:dyDescent="0.2">
      <c r="U46" s="251" t="s">
        <v>1712</v>
      </c>
      <c r="V46">
        <v>25</v>
      </c>
      <c r="W46" s="435">
        <v>0.17006802721088435</v>
      </c>
    </row>
    <row r="47" spans="1:23" x14ac:dyDescent="0.2">
      <c r="U47" s="251" t="s">
        <v>1713</v>
      </c>
      <c r="V47">
        <v>17</v>
      </c>
      <c r="W47" s="435">
        <v>0.11564625850340136</v>
      </c>
    </row>
    <row r="48" spans="1:23" x14ac:dyDescent="0.2">
      <c r="U48" s="251" t="s">
        <v>1714</v>
      </c>
      <c r="V48">
        <v>9</v>
      </c>
      <c r="W48" s="435">
        <v>6.1224489795918366E-2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P994"/>
  <sheetViews>
    <sheetView workbookViewId="0">
      <pane xSplit="6" ySplit="1" topLeftCell="Z2" activePane="bottomRight" state="frozen"/>
      <selection pane="topRight" activeCell="G1" sqref="G1"/>
      <selection pane="bottomLeft" activeCell="A2" sqref="A2"/>
      <selection pane="bottomRight" activeCell="Z149" sqref="Z149"/>
    </sheetView>
  </sheetViews>
  <sheetFormatPr baseColWidth="10" defaultColWidth="11.42578125" defaultRowHeight="15" customHeight="1" x14ac:dyDescent="0.25"/>
  <cols>
    <col min="1" max="1" width="10.42578125" style="67" customWidth="1"/>
    <col min="2" max="2" width="14.28515625" style="67" customWidth="1"/>
    <col min="3" max="3" width="10.28515625" style="67" customWidth="1"/>
    <col min="4" max="4" width="12.140625" style="67" customWidth="1"/>
    <col min="5" max="5" width="15.5703125" style="67" bestFit="1" customWidth="1"/>
    <col min="6" max="6" width="31.140625" style="67" customWidth="1"/>
    <col min="7" max="7" width="30.140625" style="67" customWidth="1"/>
    <col min="8" max="8" width="12.140625" style="67" customWidth="1"/>
    <col min="9" max="9" width="18.28515625" style="67" customWidth="1"/>
    <col min="10" max="10" width="24.85546875" style="67" customWidth="1"/>
    <col min="11" max="12" width="32.42578125" style="67" customWidth="1"/>
    <col min="13" max="13" width="55.7109375" style="67" customWidth="1"/>
    <col min="14" max="14" width="16.7109375" style="67" customWidth="1"/>
    <col min="15" max="15" width="46.42578125" style="67" customWidth="1"/>
    <col min="16" max="16" width="55.42578125" style="67" customWidth="1"/>
    <col min="17" max="17" width="15.7109375" style="67" customWidth="1"/>
    <col min="18" max="18" width="45.42578125" style="67" customWidth="1"/>
    <col min="19" max="19" width="96.140625" style="67" customWidth="1"/>
    <col min="20" max="20" width="21.42578125" style="67" customWidth="1"/>
    <col min="21" max="21" width="23.5703125" style="67" customWidth="1"/>
    <col min="22" max="22" width="24.140625" style="67" customWidth="1"/>
    <col min="23" max="24" width="23.140625" style="67" customWidth="1"/>
    <col min="25" max="25" width="12" style="67" customWidth="1"/>
    <col min="26" max="26" width="12.28515625" style="67" customWidth="1"/>
    <col min="27" max="28" width="24.140625" style="67" customWidth="1"/>
    <col min="29" max="29" width="20.42578125" style="67" customWidth="1"/>
    <col min="30" max="30" width="39.42578125" style="67" bestFit="1" customWidth="1"/>
    <col min="31" max="31" width="19.85546875" style="67" customWidth="1"/>
    <col min="32" max="32" width="23" style="67" customWidth="1"/>
    <col min="33" max="33" width="85.85546875" style="67" customWidth="1"/>
    <col min="34" max="34" width="22.7109375" style="67" customWidth="1"/>
    <col min="35" max="35" width="18.5703125" style="67" customWidth="1"/>
    <col min="36" max="42" width="17.28515625" style="67" customWidth="1"/>
    <col min="43" max="16384" width="11.42578125" style="67"/>
  </cols>
  <sheetData>
    <row r="1" spans="1:42" ht="15.75" customHeight="1" x14ac:dyDescent="0.25">
      <c r="A1" s="260" t="s">
        <v>0</v>
      </c>
      <c r="B1" s="260" t="s">
        <v>2</v>
      </c>
      <c r="C1" s="260" t="s">
        <v>3</v>
      </c>
      <c r="D1" s="260" t="s">
        <v>4</v>
      </c>
      <c r="E1" s="260" t="s">
        <v>5</v>
      </c>
      <c r="F1" s="261" t="s">
        <v>6</v>
      </c>
      <c r="G1" s="261" t="s">
        <v>18</v>
      </c>
      <c r="H1" s="262" t="s">
        <v>19</v>
      </c>
      <c r="I1" s="261" t="s">
        <v>12</v>
      </c>
      <c r="J1" s="261" t="s">
        <v>13</v>
      </c>
      <c r="K1" s="261" t="s">
        <v>15</v>
      </c>
      <c r="L1" s="263" t="s">
        <v>1433</v>
      </c>
      <c r="M1" s="263" t="s">
        <v>1434</v>
      </c>
      <c r="N1" s="264" t="s">
        <v>21</v>
      </c>
      <c r="O1" s="264" t="s">
        <v>22</v>
      </c>
      <c r="P1" s="265" t="s">
        <v>23</v>
      </c>
      <c r="Q1" s="266" t="s">
        <v>1435</v>
      </c>
      <c r="R1" s="266" t="s">
        <v>16</v>
      </c>
      <c r="S1" s="266" t="s">
        <v>17</v>
      </c>
      <c r="T1" s="267" t="s">
        <v>24</v>
      </c>
      <c r="U1" s="267" t="s">
        <v>9</v>
      </c>
      <c r="V1" s="267" t="s">
        <v>10</v>
      </c>
      <c r="W1" s="267" t="s">
        <v>1703</v>
      </c>
      <c r="X1" s="267" t="s">
        <v>11</v>
      </c>
      <c r="Y1" s="267" t="s">
        <v>14</v>
      </c>
      <c r="Z1" s="267" t="s">
        <v>1641</v>
      </c>
      <c r="AA1" s="268" t="s">
        <v>25</v>
      </c>
      <c r="AB1" s="268" t="s">
        <v>27</v>
      </c>
      <c r="AC1" s="268" t="s">
        <v>26</v>
      </c>
      <c r="AD1" s="268" t="s">
        <v>1299</v>
      </c>
      <c r="AE1" s="269" t="s">
        <v>25</v>
      </c>
      <c r="AF1" s="269" t="s">
        <v>26</v>
      </c>
      <c r="AG1" s="269" t="s">
        <v>1299</v>
      </c>
      <c r="AH1" s="270" t="s">
        <v>27</v>
      </c>
      <c r="AI1" s="270" t="s">
        <v>15</v>
      </c>
      <c r="AJ1" s="271" t="s">
        <v>28</v>
      </c>
      <c r="AK1" s="271" t="s">
        <v>30</v>
      </c>
      <c r="AL1" s="271" t="s">
        <v>31</v>
      </c>
      <c r="AM1" s="271" t="s">
        <v>32</v>
      </c>
      <c r="AN1" s="271" t="s">
        <v>33</v>
      </c>
      <c r="AO1" s="271" t="s">
        <v>35</v>
      </c>
      <c r="AP1" s="271" t="s">
        <v>37</v>
      </c>
    </row>
    <row r="2" spans="1:42" s="174" customFormat="1" ht="15.75" hidden="1" customHeight="1" x14ac:dyDescent="0.25">
      <c r="A2" s="272" t="s">
        <v>387</v>
      </c>
      <c r="B2" s="272" t="s">
        <v>389</v>
      </c>
      <c r="C2" s="272" t="s">
        <v>47</v>
      </c>
      <c r="D2" s="272" t="s">
        <v>52</v>
      </c>
      <c r="E2" s="278" t="s">
        <v>390</v>
      </c>
      <c r="F2" s="272" t="s">
        <v>391</v>
      </c>
      <c r="G2" s="271" t="s">
        <v>392</v>
      </c>
      <c r="H2" s="316">
        <v>42719</v>
      </c>
      <c r="I2" s="310" t="s">
        <v>393</v>
      </c>
      <c r="J2" s="310" t="s">
        <v>367</v>
      </c>
      <c r="K2" s="310" t="s">
        <v>34</v>
      </c>
      <c r="L2" s="317" t="s">
        <v>36</v>
      </c>
      <c r="M2" s="317" t="s">
        <v>398</v>
      </c>
      <c r="N2" s="317" t="s">
        <v>34</v>
      </c>
      <c r="O2" s="278" t="s">
        <v>49</v>
      </c>
      <c r="P2" s="276" t="s">
        <v>403</v>
      </c>
      <c r="Q2" s="278" t="s">
        <v>36</v>
      </c>
      <c r="R2" s="276" t="s">
        <v>404</v>
      </c>
      <c r="S2" s="278" t="s">
        <v>34</v>
      </c>
      <c r="T2" s="273" t="s">
        <v>36</v>
      </c>
      <c r="U2" s="314" t="s">
        <v>1481</v>
      </c>
      <c r="V2" s="314" t="s">
        <v>1563</v>
      </c>
      <c r="W2" s="272" t="s">
        <v>75</v>
      </c>
      <c r="X2" s="272" t="s">
        <v>75</v>
      </c>
      <c r="Y2" s="272" t="s">
        <v>79</v>
      </c>
      <c r="Z2" s="272" t="s">
        <v>1471</v>
      </c>
      <c r="AA2" s="318" t="s">
        <v>217</v>
      </c>
      <c r="AB2" s="281" t="s">
        <v>1531</v>
      </c>
      <c r="AC2" s="272" t="s">
        <v>1464</v>
      </c>
      <c r="AD2" s="281" t="s">
        <v>1530</v>
      </c>
      <c r="AE2" s="272" t="s">
        <v>217</v>
      </c>
      <c r="AF2" s="272" t="s">
        <v>414</v>
      </c>
      <c r="AG2" s="272" t="s">
        <v>415</v>
      </c>
      <c r="AH2" s="272" t="s">
        <v>34</v>
      </c>
      <c r="AI2" s="272" t="s">
        <v>174</v>
      </c>
      <c r="AJ2" s="271"/>
      <c r="AK2" s="271"/>
      <c r="AL2" s="271"/>
      <c r="AM2" s="271"/>
      <c r="AN2" s="271"/>
      <c r="AO2" s="271"/>
      <c r="AP2" s="271"/>
    </row>
    <row r="3" spans="1:42" ht="15.75" hidden="1" customHeight="1" x14ac:dyDescent="0.25">
      <c r="A3" s="272" t="s">
        <v>204</v>
      </c>
      <c r="B3" s="272" t="s">
        <v>205</v>
      </c>
      <c r="C3" s="273" t="s">
        <v>47</v>
      </c>
      <c r="D3" s="273" t="s">
        <v>52</v>
      </c>
      <c r="E3" s="275" t="s">
        <v>206</v>
      </c>
      <c r="F3" s="271" t="s">
        <v>207</v>
      </c>
      <c r="G3" s="272" t="s">
        <v>208</v>
      </c>
      <c r="H3" s="287">
        <v>42795</v>
      </c>
      <c r="I3" s="272" t="s">
        <v>209</v>
      </c>
      <c r="J3" s="272" t="s">
        <v>194</v>
      </c>
      <c r="K3" s="272" t="s">
        <v>34</v>
      </c>
      <c r="L3" s="272" t="s">
        <v>34</v>
      </c>
      <c r="M3" s="272" t="s">
        <v>34</v>
      </c>
      <c r="N3" s="272" t="s">
        <v>34</v>
      </c>
      <c r="O3" s="278" t="s">
        <v>49</v>
      </c>
      <c r="P3" s="275" t="s">
        <v>211</v>
      </c>
      <c r="Q3" s="278" t="s">
        <v>36</v>
      </c>
      <c r="R3" s="412" t="s">
        <v>213</v>
      </c>
      <c r="S3" s="276" t="s">
        <v>1564</v>
      </c>
      <c r="T3" s="273" t="s">
        <v>36</v>
      </c>
      <c r="U3" s="271" t="s">
        <v>216</v>
      </c>
      <c r="V3" s="277" t="s">
        <v>216</v>
      </c>
      <c r="W3" s="272" t="s">
        <v>75</v>
      </c>
      <c r="X3" s="272" t="s">
        <v>75</v>
      </c>
      <c r="Y3" s="272" t="s">
        <v>79</v>
      </c>
      <c r="Z3" s="272" t="s">
        <v>1470</v>
      </c>
      <c r="AA3" s="318" t="s">
        <v>217</v>
      </c>
      <c r="AB3" s="272" t="s">
        <v>34</v>
      </c>
      <c r="AC3" s="272" t="s">
        <v>1464</v>
      </c>
      <c r="AD3" s="281" t="s">
        <v>1512</v>
      </c>
      <c r="AE3" s="272" t="s">
        <v>217</v>
      </c>
      <c r="AF3" s="292" t="s">
        <v>205</v>
      </c>
      <c r="AG3" s="307" t="s">
        <v>219</v>
      </c>
      <c r="AH3" s="319" t="s">
        <v>34</v>
      </c>
      <c r="AI3" s="292" t="s">
        <v>174</v>
      </c>
      <c r="AJ3" s="271"/>
      <c r="AK3" s="271"/>
      <c r="AL3" s="271"/>
      <c r="AM3" s="271"/>
      <c r="AN3" s="271"/>
      <c r="AO3" s="271"/>
      <c r="AP3" s="271"/>
    </row>
    <row r="4" spans="1:42" ht="15.75" hidden="1" customHeight="1" x14ac:dyDescent="0.25">
      <c r="A4" s="272" t="s">
        <v>356</v>
      </c>
      <c r="B4" s="272" t="s">
        <v>357</v>
      </c>
      <c r="C4" s="272" t="s">
        <v>47</v>
      </c>
      <c r="D4" s="272" t="s">
        <v>52</v>
      </c>
      <c r="E4" s="278" t="s">
        <v>358</v>
      </c>
      <c r="F4" s="272" t="s">
        <v>359</v>
      </c>
      <c r="G4" s="271" t="s">
        <v>360</v>
      </c>
      <c r="H4" s="274">
        <v>42662</v>
      </c>
      <c r="I4" s="272" t="s">
        <v>362</v>
      </c>
      <c r="J4" s="272" t="s">
        <v>363</v>
      </c>
      <c r="K4" s="272" t="s">
        <v>34</v>
      </c>
      <c r="L4" s="272" t="s">
        <v>34</v>
      </c>
      <c r="M4" s="272" t="s">
        <v>34</v>
      </c>
      <c r="N4" s="272" t="s">
        <v>34</v>
      </c>
      <c r="O4" s="278" t="s">
        <v>49</v>
      </c>
      <c r="P4" s="276" t="s">
        <v>364</v>
      </c>
      <c r="Q4" s="278" t="s">
        <v>36</v>
      </c>
      <c r="R4" s="275" t="s">
        <v>365</v>
      </c>
      <c r="S4" s="275" t="s">
        <v>366</v>
      </c>
      <c r="T4" s="273" t="s">
        <v>36</v>
      </c>
      <c r="U4" s="271" t="s">
        <v>370</v>
      </c>
      <c r="V4" s="288" t="s">
        <v>370</v>
      </c>
      <c r="W4" s="273" t="s">
        <v>75</v>
      </c>
      <c r="X4" s="273" t="s">
        <v>75</v>
      </c>
      <c r="Y4" s="273" t="s">
        <v>90</v>
      </c>
      <c r="Z4" s="273" t="s">
        <v>1470</v>
      </c>
      <c r="AA4" s="273" t="s">
        <v>168</v>
      </c>
      <c r="AB4" s="272" t="s">
        <v>34</v>
      </c>
      <c r="AC4" s="273" t="s">
        <v>1464</v>
      </c>
      <c r="AD4" s="281" t="s">
        <v>373</v>
      </c>
      <c r="AE4" s="272" t="s">
        <v>168</v>
      </c>
      <c r="AF4" s="292" t="s">
        <v>357</v>
      </c>
      <c r="AG4" s="307" t="s">
        <v>373</v>
      </c>
      <c r="AH4" s="273" t="s">
        <v>34</v>
      </c>
      <c r="AI4" s="292" t="s">
        <v>174</v>
      </c>
      <c r="AJ4" s="271"/>
      <c r="AK4" s="271"/>
      <c r="AL4" s="271"/>
      <c r="AM4" s="271"/>
      <c r="AN4" s="271"/>
      <c r="AO4" s="271"/>
      <c r="AP4" s="271"/>
    </row>
    <row r="5" spans="1:42" s="106" customFormat="1" ht="15.75" hidden="1" customHeight="1" x14ac:dyDescent="0.25">
      <c r="A5" s="272" t="s">
        <v>245</v>
      </c>
      <c r="B5" s="272" t="s">
        <v>245</v>
      </c>
      <c r="C5" s="273" t="s">
        <v>47</v>
      </c>
      <c r="D5" s="273" t="s">
        <v>52</v>
      </c>
      <c r="E5" s="275" t="s">
        <v>286</v>
      </c>
      <c r="F5" s="271" t="s">
        <v>287</v>
      </c>
      <c r="G5" s="271" t="s">
        <v>288</v>
      </c>
      <c r="H5" s="287">
        <v>42669</v>
      </c>
      <c r="I5" s="272" t="s">
        <v>95</v>
      </c>
      <c r="J5" s="272" t="s">
        <v>96</v>
      </c>
      <c r="K5" s="272" t="s">
        <v>291</v>
      </c>
      <c r="L5" s="272" t="s">
        <v>36</v>
      </c>
      <c r="M5" s="272" t="s">
        <v>288</v>
      </c>
      <c r="N5" s="272" t="s">
        <v>34</v>
      </c>
      <c r="O5" s="278" t="s">
        <v>38</v>
      </c>
      <c r="P5" s="276" t="s">
        <v>292</v>
      </c>
      <c r="Q5" s="278" t="s">
        <v>36</v>
      </c>
      <c r="R5" s="278" t="s">
        <v>296</v>
      </c>
      <c r="S5" s="278" t="s">
        <v>300</v>
      </c>
      <c r="T5" s="273" t="s">
        <v>36</v>
      </c>
      <c r="U5" s="271" t="s">
        <v>303</v>
      </c>
      <c r="V5" s="288" t="s">
        <v>304</v>
      </c>
      <c r="W5" s="272" t="s">
        <v>75</v>
      </c>
      <c r="X5" s="272" t="s">
        <v>75</v>
      </c>
      <c r="Y5" s="272" t="s">
        <v>79</v>
      </c>
      <c r="Z5" s="272" t="s">
        <v>1470</v>
      </c>
      <c r="AA5" s="289" t="s">
        <v>217</v>
      </c>
      <c r="AB5" s="272" t="s">
        <v>1480</v>
      </c>
      <c r="AC5" s="272" t="s">
        <v>1464</v>
      </c>
      <c r="AD5" s="281" t="s">
        <v>313</v>
      </c>
      <c r="AE5" s="286"/>
      <c r="AF5" s="290" t="s">
        <v>312</v>
      </c>
      <c r="AG5" s="291" t="s">
        <v>313</v>
      </c>
      <c r="AH5" s="273" t="s">
        <v>314</v>
      </c>
      <c r="AI5" s="292" t="s">
        <v>174</v>
      </c>
      <c r="AJ5" s="271"/>
      <c r="AK5" s="271"/>
      <c r="AL5" s="271"/>
      <c r="AM5" s="271"/>
      <c r="AN5" s="271"/>
      <c r="AO5" s="271"/>
      <c r="AP5" s="271"/>
    </row>
    <row r="6" spans="1:42" s="106" customFormat="1" ht="15.75" hidden="1" customHeight="1" x14ac:dyDescent="0.25">
      <c r="A6" s="272" t="s">
        <v>245</v>
      </c>
      <c r="B6" s="272" t="s">
        <v>246</v>
      </c>
      <c r="C6" s="273" t="s">
        <v>47</v>
      </c>
      <c r="D6" s="273" t="s">
        <v>52</v>
      </c>
      <c r="E6" s="275" t="s">
        <v>248</v>
      </c>
      <c r="F6" s="286" t="s">
        <v>249</v>
      </c>
      <c r="G6" s="271" t="s">
        <v>251</v>
      </c>
      <c r="H6" s="287">
        <v>42795</v>
      </c>
      <c r="I6" s="272" t="s">
        <v>253</v>
      </c>
      <c r="J6" s="271" t="s">
        <v>254</v>
      </c>
      <c r="K6" s="272" t="s">
        <v>1359</v>
      </c>
      <c r="L6" s="272" t="s">
        <v>34</v>
      </c>
      <c r="M6" s="272" t="s">
        <v>34</v>
      </c>
      <c r="N6" s="272" t="s">
        <v>34</v>
      </c>
      <c r="O6" s="278" t="s">
        <v>49</v>
      </c>
      <c r="P6" s="276" t="s">
        <v>255</v>
      </c>
      <c r="Q6" s="278" t="s">
        <v>36</v>
      </c>
      <c r="R6" s="278" t="s">
        <v>256</v>
      </c>
      <c r="S6" s="276" t="s">
        <v>257</v>
      </c>
      <c r="T6" s="273" t="s">
        <v>36</v>
      </c>
      <c r="U6" s="293" t="s">
        <v>258</v>
      </c>
      <c r="V6" s="294" t="s">
        <v>265</v>
      </c>
      <c r="W6" s="273" t="s">
        <v>34</v>
      </c>
      <c r="X6" s="272" t="s">
        <v>270</v>
      </c>
      <c r="Y6" s="272" t="s">
        <v>1470</v>
      </c>
      <c r="Z6" s="272" t="s">
        <v>1470</v>
      </c>
      <c r="AA6" s="286" t="s">
        <v>125</v>
      </c>
      <c r="AB6" s="286" t="s">
        <v>34</v>
      </c>
      <c r="AC6" s="286" t="s">
        <v>1464</v>
      </c>
      <c r="AD6" s="281" t="s">
        <v>274</v>
      </c>
      <c r="AE6" s="295" t="s">
        <v>217</v>
      </c>
      <c r="AF6" s="290" t="s">
        <v>246</v>
      </c>
      <c r="AG6" s="291" t="s">
        <v>274</v>
      </c>
      <c r="AH6" s="273" t="s">
        <v>34</v>
      </c>
      <c r="AI6" s="292" t="s">
        <v>174</v>
      </c>
      <c r="AJ6" s="271"/>
      <c r="AK6" s="271"/>
      <c r="AL6" s="271"/>
      <c r="AM6" s="271"/>
      <c r="AN6" s="271"/>
      <c r="AO6" s="271"/>
      <c r="AP6" s="271"/>
    </row>
    <row r="7" spans="1:42" ht="15.75" hidden="1" customHeight="1" x14ac:dyDescent="0.25">
      <c r="A7" s="272" t="s">
        <v>245</v>
      </c>
      <c r="B7" s="272" t="s">
        <v>245</v>
      </c>
      <c r="C7" s="273" t="s">
        <v>47</v>
      </c>
      <c r="D7" s="273" t="s">
        <v>52</v>
      </c>
      <c r="E7" s="275" t="s">
        <v>317</v>
      </c>
      <c r="F7" s="376" t="s">
        <v>1504</v>
      </c>
      <c r="G7" s="271" t="s">
        <v>1570</v>
      </c>
      <c r="H7" s="287">
        <v>42920</v>
      </c>
      <c r="I7" s="272" t="s">
        <v>1571</v>
      </c>
      <c r="J7" s="272" t="s">
        <v>1572</v>
      </c>
      <c r="K7" s="378" t="s">
        <v>1573</v>
      </c>
      <c r="L7" s="272" t="s">
        <v>34</v>
      </c>
      <c r="M7" s="272" t="s">
        <v>34</v>
      </c>
      <c r="N7" s="272" t="s">
        <v>34</v>
      </c>
      <c r="O7" s="278" t="s">
        <v>49</v>
      </c>
      <c r="P7" s="276" t="s">
        <v>1574</v>
      </c>
      <c r="Q7" s="278" t="s">
        <v>36</v>
      </c>
      <c r="R7" s="276" t="s">
        <v>1575</v>
      </c>
      <c r="S7" s="276" t="s">
        <v>1576</v>
      </c>
      <c r="T7" s="273" t="s">
        <v>36</v>
      </c>
      <c r="U7" s="271" t="s">
        <v>1577</v>
      </c>
      <c r="V7" s="277" t="s">
        <v>1578</v>
      </c>
      <c r="W7" s="272" t="s">
        <v>75</v>
      </c>
      <c r="X7" s="272" t="s">
        <v>75</v>
      </c>
      <c r="Y7" s="272" t="s">
        <v>90</v>
      </c>
      <c r="Z7" s="272" t="s">
        <v>1470</v>
      </c>
      <c r="AA7" s="377" t="s">
        <v>168</v>
      </c>
      <c r="AB7" s="377" t="s">
        <v>1483</v>
      </c>
      <c r="AC7" s="377" t="s">
        <v>1464</v>
      </c>
      <c r="AD7" s="273" t="s">
        <v>1579</v>
      </c>
      <c r="AE7" s="272" t="s">
        <v>168</v>
      </c>
      <c r="AF7" s="296" t="s">
        <v>81</v>
      </c>
      <c r="AG7" s="291" t="s">
        <v>339</v>
      </c>
      <c r="AH7" s="273" t="s">
        <v>34</v>
      </c>
      <c r="AI7" s="297" t="s">
        <v>174</v>
      </c>
      <c r="AJ7" s="271"/>
      <c r="AK7" s="271"/>
      <c r="AL7" s="271"/>
      <c r="AM7" s="271"/>
      <c r="AN7" s="271"/>
      <c r="AO7" s="271"/>
      <c r="AP7" s="271"/>
    </row>
    <row r="8" spans="1:42" ht="15.75" hidden="1" customHeight="1" x14ac:dyDescent="0.25">
      <c r="A8" s="272" t="s">
        <v>64</v>
      </c>
      <c r="B8" s="272" t="s">
        <v>65</v>
      </c>
      <c r="C8" s="273" t="s">
        <v>47</v>
      </c>
      <c r="D8" s="273" t="s">
        <v>52</v>
      </c>
      <c r="E8" s="275" t="s">
        <v>66</v>
      </c>
      <c r="F8" s="272" t="s">
        <v>67</v>
      </c>
      <c r="G8" s="271" t="s">
        <v>69</v>
      </c>
      <c r="H8" s="287">
        <v>42732</v>
      </c>
      <c r="I8" s="272" t="s">
        <v>82</v>
      </c>
      <c r="J8" s="272" t="s">
        <v>83</v>
      </c>
      <c r="K8" s="272" t="s">
        <v>84</v>
      </c>
      <c r="L8" s="272" t="s">
        <v>34</v>
      </c>
      <c r="M8" s="272" t="s">
        <v>34</v>
      </c>
      <c r="N8" s="272" t="s">
        <v>34</v>
      </c>
      <c r="O8" s="278" t="s">
        <v>38</v>
      </c>
      <c r="P8" s="276" t="s">
        <v>85</v>
      </c>
      <c r="Q8" s="278" t="s">
        <v>36</v>
      </c>
      <c r="R8" s="276" t="s">
        <v>86</v>
      </c>
      <c r="S8" s="278" t="s">
        <v>34</v>
      </c>
      <c r="T8" s="302" t="s">
        <v>36</v>
      </c>
      <c r="U8" s="303" t="s">
        <v>94</v>
      </c>
      <c r="V8" s="304" t="s">
        <v>98</v>
      </c>
      <c r="W8" s="273" t="s">
        <v>34</v>
      </c>
      <c r="X8" s="285" t="s">
        <v>100</v>
      </c>
      <c r="Y8" s="273" t="s">
        <v>1470</v>
      </c>
      <c r="Z8" s="284" t="s">
        <v>1470</v>
      </c>
      <c r="AA8" s="284" t="s">
        <v>34</v>
      </c>
      <c r="AB8" s="284" t="s">
        <v>1501</v>
      </c>
      <c r="AC8" s="284" t="s">
        <v>34</v>
      </c>
      <c r="AD8" s="284" t="s">
        <v>34</v>
      </c>
      <c r="AE8" s="284" t="s">
        <v>34</v>
      </c>
      <c r="AF8" s="284" t="s">
        <v>34</v>
      </c>
      <c r="AG8" s="280" t="s">
        <v>34</v>
      </c>
      <c r="AH8" s="284" t="s">
        <v>34</v>
      </c>
      <c r="AI8" s="305" t="s">
        <v>111</v>
      </c>
      <c r="AJ8" s="271"/>
      <c r="AK8" s="271"/>
      <c r="AL8" s="271"/>
      <c r="AM8" s="271"/>
      <c r="AN8" s="271"/>
      <c r="AO8" s="271"/>
      <c r="AP8" s="271"/>
    </row>
    <row r="9" spans="1:42" ht="15.75" hidden="1" customHeight="1" x14ac:dyDescent="0.25">
      <c r="A9" s="272" t="s">
        <v>40</v>
      </c>
      <c r="B9" s="272" t="s">
        <v>46</v>
      </c>
      <c r="C9" s="273" t="s">
        <v>812</v>
      </c>
      <c r="D9" s="273" t="s">
        <v>52</v>
      </c>
      <c r="E9" s="379" t="s">
        <v>53</v>
      </c>
      <c r="F9" s="272" t="s">
        <v>55</v>
      </c>
      <c r="G9" s="271" t="s">
        <v>56</v>
      </c>
      <c r="H9" s="274">
        <v>42921</v>
      </c>
      <c r="I9" s="272" t="s">
        <v>1565</v>
      </c>
      <c r="J9" s="272" t="s">
        <v>1566</v>
      </c>
      <c r="K9" s="272" t="s">
        <v>1567</v>
      </c>
      <c r="L9" s="272" t="s">
        <v>36</v>
      </c>
      <c r="M9" s="272" t="s">
        <v>1449</v>
      </c>
      <c r="N9" s="272" t="s">
        <v>34</v>
      </c>
      <c r="O9" s="275" t="s">
        <v>45</v>
      </c>
      <c r="P9" s="276" t="s">
        <v>59</v>
      </c>
      <c r="Q9" s="380" t="s">
        <v>1568</v>
      </c>
      <c r="R9" s="381" t="s">
        <v>1569</v>
      </c>
      <c r="S9" s="272" t="s">
        <v>34</v>
      </c>
      <c r="T9" s="273" t="s">
        <v>34</v>
      </c>
      <c r="U9" s="273" t="s">
        <v>34</v>
      </c>
      <c r="V9" s="277" t="s">
        <v>34</v>
      </c>
      <c r="W9" s="273" t="s">
        <v>34</v>
      </c>
      <c r="X9" s="273" t="s">
        <v>34</v>
      </c>
      <c r="Y9" s="273" t="s">
        <v>34</v>
      </c>
      <c r="Z9" s="273" t="s">
        <v>1470</v>
      </c>
      <c r="AA9" s="273" t="s">
        <v>34</v>
      </c>
      <c r="AB9" s="273" t="s">
        <v>34</v>
      </c>
      <c r="AC9" s="273" t="s">
        <v>34</v>
      </c>
      <c r="AD9" s="273" t="s">
        <v>34</v>
      </c>
      <c r="AE9" s="272" t="s">
        <v>34</v>
      </c>
      <c r="AF9" s="273" t="s">
        <v>34</v>
      </c>
      <c r="AG9" s="273" t="s">
        <v>34</v>
      </c>
      <c r="AH9" s="273" t="s">
        <v>34</v>
      </c>
      <c r="AI9" s="273" t="s">
        <v>34</v>
      </c>
      <c r="AJ9" s="271"/>
      <c r="AK9" s="271"/>
      <c r="AL9" s="271"/>
      <c r="AM9" s="271"/>
      <c r="AN9" s="271"/>
      <c r="AO9" s="271"/>
      <c r="AP9" s="271"/>
    </row>
    <row r="10" spans="1:42" ht="15.75" hidden="1" customHeight="1" x14ac:dyDescent="0.25">
      <c r="A10" s="271" t="s">
        <v>188</v>
      </c>
      <c r="B10" s="271" t="s">
        <v>188</v>
      </c>
      <c r="C10" s="273" t="s">
        <v>47</v>
      </c>
      <c r="D10" s="273" t="s">
        <v>52</v>
      </c>
      <c r="E10" s="275" t="s">
        <v>343</v>
      </c>
      <c r="F10" s="273" t="s">
        <v>344</v>
      </c>
      <c r="G10" s="271" t="s">
        <v>345</v>
      </c>
      <c r="H10" s="282">
        <v>42810</v>
      </c>
      <c r="I10" s="272" t="s">
        <v>346</v>
      </c>
      <c r="J10" s="272" t="s">
        <v>347</v>
      </c>
      <c r="K10" s="283" t="s">
        <v>1344</v>
      </c>
      <c r="L10" s="272" t="s">
        <v>34</v>
      </c>
      <c r="M10" s="272" t="s">
        <v>34</v>
      </c>
      <c r="N10" s="272" t="s">
        <v>350</v>
      </c>
      <c r="O10" s="278" t="s">
        <v>38</v>
      </c>
      <c r="P10" s="276" t="s">
        <v>345</v>
      </c>
      <c r="Q10" s="278" t="s">
        <v>36</v>
      </c>
      <c r="R10" s="276" t="s">
        <v>351</v>
      </c>
      <c r="S10" s="276" t="s">
        <v>1340</v>
      </c>
      <c r="T10" s="273" t="s">
        <v>34</v>
      </c>
      <c r="U10" s="273" t="s">
        <v>34</v>
      </c>
      <c r="V10" s="277" t="s">
        <v>34</v>
      </c>
      <c r="W10" s="272" t="s">
        <v>34</v>
      </c>
      <c r="X10" s="272" t="s">
        <v>34</v>
      </c>
      <c r="Y10" s="273" t="s">
        <v>1470</v>
      </c>
      <c r="Z10" s="273" t="s">
        <v>1470</v>
      </c>
      <c r="AA10" s="273" t="s">
        <v>125</v>
      </c>
      <c r="AB10" s="273" t="s">
        <v>34</v>
      </c>
      <c r="AC10" s="273" t="s">
        <v>1464</v>
      </c>
      <c r="AD10" s="298" t="s">
        <v>355</v>
      </c>
      <c r="AE10" s="272" t="s">
        <v>125</v>
      </c>
      <c r="AF10" s="272" t="s">
        <v>354</v>
      </c>
      <c r="AG10" s="299" t="s">
        <v>355</v>
      </c>
      <c r="AH10" s="273" t="s">
        <v>34</v>
      </c>
      <c r="AI10" s="273" t="s">
        <v>34</v>
      </c>
      <c r="AJ10" s="271"/>
      <c r="AK10" s="271"/>
      <c r="AL10" s="271"/>
      <c r="AM10" s="271"/>
      <c r="AN10" s="271"/>
      <c r="AO10" s="271"/>
      <c r="AP10" s="271"/>
    </row>
    <row r="11" spans="1:42" ht="15.75" hidden="1" customHeight="1" x14ac:dyDescent="0.25">
      <c r="A11" s="271" t="s">
        <v>188</v>
      </c>
      <c r="B11" s="272" t="s">
        <v>189</v>
      </c>
      <c r="C11" s="272" t="s">
        <v>47</v>
      </c>
      <c r="D11" s="272" t="s">
        <v>52</v>
      </c>
      <c r="E11" s="278" t="s">
        <v>190</v>
      </c>
      <c r="F11" s="272" t="s">
        <v>196</v>
      </c>
      <c r="G11" s="272" t="s">
        <v>198</v>
      </c>
      <c r="H11" s="287">
        <v>42795</v>
      </c>
      <c r="I11" s="272" t="s">
        <v>1462</v>
      </c>
      <c r="J11" s="272" t="s">
        <v>1461</v>
      </c>
      <c r="K11" s="382" t="s">
        <v>1583</v>
      </c>
      <c r="L11" s="272" t="s">
        <v>34</v>
      </c>
      <c r="M11" s="272" t="s">
        <v>34</v>
      </c>
      <c r="N11" s="272" t="s">
        <v>34</v>
      </c>
      <c r="O11" s="278" t="s">
        <v>49</v>
      </c>
      <c r="P11" s="275" t="s">
        <v>1460</v>
      </c>
      <c r="Q11" s="278" t="s">
        <v>36</v>
      </c>
      <c r="R11" s="278" t="s">
        <v>202</v>
      </c>
      <c r="S11" s="278" t="s">
        <v>203</v>
      </c>
      <c r="T11" s="300" t="s">
        <v>34</v>
      </c>
      <c r="U11" s="300" t="s">
        <v>34</v>
      </c>
      <c r="V11" s="300" t="s">
        <v>34</v>
      </c>
      <c r="W11" s="300" t="s">
        <v>34</v>
      </c>
      <c r="X11" s="300" t="s">
        <v>34</v>
      </c>
      <c r="Y11" s="286" t="s">
        <v>1470</v>
      </c>
      <c r="Z11" s="286" t="s">
        <v>1470</v>
      </c>
      <c r="AA11" s="300" t="s">
        <v>125</v>
      </c>
      <c r="AB11" s="300" t="s">
        <v>34</v>
      </c>
      <c r="AC11" s="300" t="s">
        <v>1464</v>
      </c>
      <c r="AD11" s="301" t="s">
        <v>521</v>
      </c>
      <c r="AE11" s="286" t="s">
        <v>34</v>
      </c>
      <c r="AF11" s="300" t="s">
        <v>34</v>
      </c>
      <c r="AG11" s="300" t="s">
        <v>34</v>
      </c>
      <c r="AH11" s="300" t="s">
        <v>34</v>
      </c>
      <c r="AI11" s="300" t="s">
        <v>34</v>
      </c>
      <c r="AJ11" s="271"/>
      <c r="AK11" s="271"/>
      <c r="AL11" s="271"/>
      <c r="AM11" s="271"/>
      <c r="AN11" s="271"/>
      <c r="AO11" s="271"/>
      <c r="AP11" s="271"/>
    </row>
    <row r="12" spans="1:42" s="180" customFormat="1" ht="15.75" hidden="1" customHeight="1" x14ac:dyDescent="0.25">
      <c r="A12" s="272" t="s">
        <v>64</v>
      </c>
      <c r="B12" s="272" t="s">
        <v>65</v>
      </c>
      <c r="C12" s="273" t="s">
        <v>47</v>
      </c>
      <c r="D12" s="273" t="s">
        <v>52</v>
      </c>
      <c r="E12" s="275" t="s">
        <v>117</v>
      </c>
      <c r="F12" s="272" t="s">
        <v>118</v>
      </c>
      <c r="G12" s="271" t="s">
        <v>69</v>
      </c>
      <c r="H12" s="287">
        <v>42732</v>
      </c>
      <c r="I12" s="272" t="s">
        <v>119</v>
      </c>
      <c r="J12" s="272" t="s">
        <v>120</v>
      </c>
      <c r="K12" s="272" t="s">
        <v>34</v>
      </c>
      <c r="L12" s="272" t="s">
        <v>34</v>
      </c>
      <c r="M12" s="272" t="s">
        <v>34</v>
      </c>
      <c r="N12" s="272" t="s">
        <v>34</v>
      </c>
      <c r="O12" s="306" t="s">
        <v>38</v>
      </c>
      <c r="P12" s="276" t="s">
        <v>121</v>
      </c>
      <c r="Q12" s="278" t="s">
        <v>36</v>
      </c>
      <c r="R12" s="276" t="s">
        <v>122</v>
      </c>
      <c r="S12" s="278" t="s">
        <v>124</v>
      </c>
      <c r="T12" s="273" t="s">
        <v>34</v>
      </c>
      <c r="U12" s="272" t="s">
        <v>34</v>
      </c>
      <c r="V12" s="277" t="s">
        <v>34</v>
      </c>
      <c r="W12" s="272" t="s">
        <v>34</v>
      </c>
      <c r="X12" s="272" t="s">
        <v>34</v>
      </c>
      <c r="Y12" s="272" t="s">
        <v>1470</v>
      </c>
      <c r="Z12" s="272" t="s">
        <v>1470</v>
      </c>
      <c r="AA12" s="272" t="s">
        <v>125</v>
      </c>
      <c r="AB12" s="272" t="s">
        <v>34</v>
      </c>
      <c r="AC12" s="273" t="s">
        <v>1464</v>
      </c>
      <c r="AD12" s="298" t="s">
        <v>126</v>
      </c>
      <c r="AE12" s="286" t="s">
        <v>125</v>
      </c>
      <c r="AF12" s="300" t="s">
        <v>65</v>
      </c>
      <c r="AG12" s="307" t="s">
        <v>126</v>
      </c>
      <c r="AH12" s="308" t="s">
        <v>127</v>
      </c>
      <c r="AI12" s="300" t="s">
        <v>34</v>
      </c>
      <c r="AJ12" s="271"/>
      <c r="AK12" s="271"/>
      <c r="AL12" s="271"/>
      <c r="AM12" s="271"/>
      <c r="AN12" s="271"/>
      <c r="AO12" s="271"/>
      <c r="AP12" s="271"/>
    </row>
    <row r="13" spans="1:42" ht="15.75" hidden="1" customHeight="1" x14ac:dyDescent="0.25">
      <c r="A13" s="272" t="s">
        <v>64</v>
      </c>
      <c r="B13" s="272" t="s">
        <v>65</v>
      </c>
      <c r="C13" s="273" t="s">
        <v>47</v>
      </c>
      <c r="D13" s="273" t="s">
        <v>52</v>
      </c>
      <c r="E13" s="275" t="s">
        <v>1559</v>
      </c>
      <c r="F13" s="272" t="s">
        <v>129</v>
      </c>
      <c r="G13" s="271" t="s">
        <v>130</v>
      </c>
      <c r="H13" s="287">
        <v>42732</v>
      </c>
      <c r="I13" s="272" t="s">
        <v>82</v>
      </c>
      <c r="J13" s="272" t="s">
        <v>83</v>
      </c>
      <c r="K13" s="382" t="s">
        <v>1584</v>
      </c>
      <c r="L13" s="272" t="s">
        <v>34</v>
      </c>
      <c r="M13" s="272" t="s">
        <v>34</v>
      </c>
      <c r="N13" s="272" t="s">
        <v>34</v>
      </c>
      <c r="O13" s="272" t="s">
        <v>34</v>
      </c>
      <c r="P13" s="276" t="s">
        <v>65</v>
      </c>
      <c r="Q13" s="278" t="s">
        <v>36</v>
      </c>
      <c r="R13" s="276" t="s">
        <v>131</v>
      </c>
      <c r="S13" s="278" t="s">
        <v>34</v>
      </c>
      <c r="T13" s="273" t="s">
        <v>34</v>
      </c>
      <c r="U13" s="272" t="s">
        <v>34</v>
      </c>
      <c r="V13" s="277" t="s">
        <v>34</v>
      </c>
      <c r="W13" s="272" t="s">
        <v>34</v>
      </c>
      <c r="X13" s="272" t="s">
        <v>34</v>
      </c>
      <c r="Y13" s="273" t="s">
        <v>1470</v>
      </c>
      <c r="Z13" s="273" t="s">
        <v>1470</v>
      </c>
      <c r="AA13" s="273" t="s">
        <v>125</v>
      </c>
      <c r="AB13" s="273" t="s">
        <v>34</v>
      </c>
      <c r="AC13" s="273" t="s">
        <v>1464</v>
      </c>
      <c r="AD13" s="309" t="s">
        <v>1523</v>
      </c>
      <c r="AE13" s="310" t="s">
        <v>34</v>
      </c>
      <c r="AF13" s="311" t="s">
        <v>34</v>
      </c>
      <c r="AG13" s="311" t="s">
        <v>34</v>
      </c>
      <c r="AH13" s="311" t="s">
        <v>34</v>
      </c>
      <c r="AI13" s="311" t="s">
        <v>111</v>
      </c>
      <c r="AJ13" s="271"/>
      <c r="AK13" s="271"/>
      <c r="AL13" s="271"/>
      <c r="AM13" s="271"/>
      <c r="AN13" s="271"/>
      <c r="AO13" s="271"/>
      <c r="AP13" s="271"/>
    </row>
    <row r="14" spans="1:42" ht="15.75" hidden="1" customHeight="1" x14ac:dyDescent="0.25">
      <c r="A14" s="272" t="s">
        <v>64</v>
      </c>
      <c r="B14" s="272" t="s">
        <v>65</v>
      </c>
      <c r="C14" s="273" t="s">
        <v>47</v>
      </c>
      <c r="D14" s="273" t="s">
        <v>52</v>
      </c>
      <c r="E14" s="275" t="s">
        <v>128</v>
      </c>
      <c r="F14" s="272" t="s">
        <v>135</v>
      </c>
      <c r="G14" s="271" t="s">
        <v>130</v>
      </c>
      <c r="H14" s="287">
        <v>42732</v>
      </c>
      <c r="I14" s="272" t="s">
        <v>82</v>
      </c>
      <c r="J14" s="272" t="s">
        <v>83</v>
      </c>
      <c r="K14" s="272" t="s">
        <v>34</v>
      </c>
      <c r="L14" s="272" t="s">
        <v>34</v>
      </c>
      <c r="M14" s="272" t="s">
        <v>34</v>
      </c>
      <c r="N14" s="272" t="s">
        <v>34</v>
      </c>
      <c r="O14" s="286" t="s">
        <v>34</v>
      </c>
      <c r="P14" s="276" t="s">
        <v>65</v>
      </c>
      <c r="Q14" s="278" t="s">
        <v>36</v>
      </c>
      <c r="R14" s="276" t="s">
        <v>136</v>
      </c>
      <c r="S14" s="278" t="s">
        <v>34</v>
      </c>
      <c r="T14" s="273" t="s">
        <v>34</v>
      </c>
      <c r="U14" s="272" t="s">
        <v>34</v>
      </c>
      <c r="V14" s="277" t="s">
        <v>34</v>
      </c>
      <c r="W14" s="272" t="s">
        <v>34</v>
      </c>
      <c r="X14" s="272" t="s">
        <v>34</v>
      </c>
      <c r="Y14" s="273" t="s">
        <v>1470</v>
      </c>
      <c r="Z14" s="273" t="s">
        <v>1470</v>
      </c>
      <c r="AA14" s="273" t="s">
        <v>125</v>
      </c>
      <c r="AB14" s="273" t="s">
        <v>34</v>
      </c>
      <c r="AC14" s="273" t="s">
        <v>1464</v>
      </c>
      <c r="AD14" s="298" t="s">
        <v>1511</v>
      </c>
      <c r="AE14" s="312" t="s">
        <v>34</v>
      </c>
      <c r="AF14" s="305" t="s">
        <v>34</v>
      </c>
      <c r="AG14" s="305" t="s">
        <v>34</v>
      </c>
      <c r="AH14" s="305" t="s">
        <v>34</v>
      </c>
      <c r="AI14" s="305" t="s">
        <v>111</v>
      </c>
      <c r="AJ14" s="271"/>
      <c r="AK14" s="271"/>
      <c r="AL14" s="271"/>
      <c r="AM14" s="271"/>
      <c r="AN14" s="271"/>
      <c r="AO14" s="271"/>
      <c r="AP14" s="271"/>
    </row>
    <row r="15" spans="1:42" ht="15.75" hidden="1" customHeight="1" x14ac:dyDescent="0.25">
      <c r="A15" s="272" t="s">
        <v>64</v>
      </c>
      <c r="B15" s="272" t="s">
        <v>65</v>
      </c>
      <c r="C15" s="273" t="s">
        <v>47</v>
      </c>
      <c r="D15" s="273" t="s">
        <v>52</v>
      </c>
      <c r="E15" s="275" t="s">
        <v>137</v>
      </c>
      <c r="F15" s="272" t="s">
        <v>138</v>
      </c>
      <c r="G15" s="271" t="s">
        <v>130</v>
      </c>
      <c r="H15" s="287">
        <v>42732</v>
      </c>
      <c r="I15" s="272" t="s">
        <v>82</v>
      </c>
      <c r="J15" s="272" t="s">
        <v>83</v>
      </c>
      <c r="K15" s="382" t="s">
        <v>1584</v>
      </c>
      <c r="L15" s="272" t="s">
        <v>34</v>
      </c>
      <c r="M15" s="272" t="s">
        <v>34</v>
      </c>
      <c r="N15" s="272" t="s">
        <v>34</v>
      </c>
      <c r="O15" s="306" t="s">
        <v>38</v>
      </c>
      <c r="P15" s="276" t="s">
        <v>140</v>
      </c>
      <c r="Q15" s="278" t="s">
        <v>36</v>
      </c>
      <c r="R15" s="276" t="s">
        <v>142</v>
      </c>
      <c r="S15" s="278" t="s">
        <v>34</v>
      </c>
      <c r="T15" s="273" t="s">
        <v>34</v>
      </c>
      <c r="U15" s="272" t="s">
        <v>34</v>
      </c>
      <c r="V15" s="277" t="s">
        <v>34</v>
      </c>
      <c r="W15" s="272" t="s">
        <v>34</v>
      </c>
      <c r="X15" s="272" t="s">
        <v>34</v>
      </c>
      <c r="Y15" s="273" t="s">
        <v>1470</v>
      </c>
      <c r="Z15" s="273" t="s">
        <v>1470</v>
      </c>
      <c r="AA15" s="273" t="s">
        <v>125</v>
      </c>
      <c r="AB15" s="273" t="s">
        <v>34</v>
      </c>
      <c r="AC15" s="273" t="s">
        <v>1464</v>
      </c>
      <c r="AD15" s="309" t="s">
        <v>521</v>
      </c>
      <c r="AE15" s="272" t="s">
        <v>34</v>
      </c>
      <c r="AF15" s="273" t="s">
        <v>34</v>
      </c>
      <c r="AG15" s="273" t="s">
        <v>34</v>
      </c>
      <c r="AH15" s="273" t="s">
        <v>34</v>
      </c>
      <c r="AI15" s="273" t="s">
        <v>111</v>
      </c>
      <c r="AJ15" s="271"/>
      <c r="AK15" s="271"/>
      <c r="AL15" s="271"/>
      <c r="AM15" s="271"/>
      <c r="AN15" s="271"/>
      <c r="AO15" s="271"/>
      <c r="AP15" s="271"/>
    </row>
    <row r="16" spans="1:42" ht="15.75" hidden="1" customHeight="1" x14ac:dyDescent="0.25">
      <c r="A16" s="272" t="s">
        <v>64</v>
      </c>
      <c r="B16" s="272" t="s">
        <v>65</v>
      </c>
      <c r="C16" s="273" t="s">
        <v>47</v>
      </c>
      <c r="D16" s="273" t="s">
        <v>52</v>
      </c>
      <c r="E16" s="275" t="s">
        <v>145</v>
      </c>
      <c r="F16" s="272" t="s">
        <v>146</v>
      </c>
      <c r="G16" s="271" t="s">
        <v>130</v>
      </c>
      <c r="H16" s="287">
        <v>42732</v>
      </c>
      <c r="I16" s="272" t="s">
        <v>82</v>
      </c>
      <c r="J16" s="272" t="s">
        <v>83</v>
      </c>
      <c r="K16" s="272" t="s">
        <v>34</v>
      </c>
      <c r="L16" s="272" t="s">
        <v>34</v>
      </c>
      <c r="M16" s="272" t="s">
        <v>34</v>
      </c>
      <c r="N16" s="272" t="s">
        <v>34</v>
      </c>
      <c r="O16" s="272" t="s">
        <v>34</v>
      </c>
      <c r="P16" s="276" t="s">
        <v>65</v>
      </c>
      <c r="Q16" s="278" t="s">
        <v>36</v>
      </c>
      <c r="R16" s="276" t="s">
        <v>149</v>
      </c>
      <c r="S16" s="278" t="s">
        <v>34</v>
      </c>
      <c r="T16" s="273" t="s">
        <v>34</v>
      </c>
      <c r="U16" s="272" t="s">
        <v>34</v>
      </c>
      <c r="V16" s="277" t="s">
        <v>34</v>
      </c>
      <c r="W16" s="272" t="s">
        <v>34</v>
      </c>
      <c r="X16" s="272" t="s">
        <v>34</v>
      </c>
      <c r="Y16" s="273" t="s">
        <v>1470</v>
      </c>
      <c r="Z16" s="273" t="s">
        <v>1470</v>
      </c>
      <c r="AA16" s="273" t="s">
        <v>125</v>
      </c>
      <c r="AB16" s="273" t="s">
        <v>34</v>
      </c>
      <c r="AC16" s="273" t="s">
        <v>1464</v>
      </c>
      <c r="AD16" s="281" t="s">
        <v>1511</v>
      </c>
      <c r="AE16" s="272" t="s">
        <v>34</v>
      </c>
      <c r="AF16" s="273" t="s">
        <v>34</v>
      </c>
      <c r="AG16" s="273" t="s">
        <v>34</v>
      </c>
      <c r="AH16" s="273" t="s">
        <v>34</v>
      </c>
      <c r="AI16" s="273" t="s">
        <v>111</v>
      </c>
      <c r="AJ16" s="271"/>
      <c r="AK16" s="271"/>
      <c r="AL16" s="271"/>
      <c r="AM16" s="271"/>
      <c r="AN16" s="271"/>
      <c r="AO16" s="271"/>
      <c r="AP16" s="271"/>
    </row>
    <row r="17" spans="1:42" ht="15.75" hidden="1" customHeight="1" x14ac:dyDescent="0.25">
      <c r="A17" s="272" t="s">
        <v>64</v>
      </c>
      <c r="B17" s="272" t="s">
        <v>65</v>
      </c>
      <c r="C17" s="273" t="s">
        <v>47</v>
      </c>
      <c r="D17" s="273" t="s">
        <v>52</v>
      </c>
      <c r="E17" s="275" t="s">
        <v>152</v>
      </c>
      <c r="F17" s="272" t="s">
        <v>153</v>
      </c>
      <c r="G17" s="271" t="s">
        <v>130</v>
      </c>
      <c r="H17" s="287">
        <v>42732</v>
      </c>
      <c r="I17" s="272" t="s">
        <v>82</v>
      </c>
      <c r="J17" s="272" t="s">
        <v>83</v>
      </c>
      <c r="K17" s="286" t="s">
        <v>34</v>
      </c>
      <c r="L17" s="272" t="s">
        <v>34</v>
      </c>
      <c r="M17" s="272" t="s">
        <v>34</v>
      </c>
      <c r="N17" s="272" t="s">
        <v>34</v>
      </c>
      <c r="O17" s="286" t="s">
        <v>34</v>
      </c>
      <c r="P17" s="276" t="s">
        <v>65</v>
      </c>
      <c r="Q17" s="278" t="s">
        <v>36</v>
      </c>
      <c r="R17" s="276" t="s">
        <v>154</v>
      </c>
      <c r="S17" s="278" t="s">
        <v>34</v>
      </c>
      <c r="T17" s="273" t="s">
        <v>34</v>
      </c>
      <c r="U17" s="272" t="s">
        <v>34</v>
      </c>
      <c r="V17" s="277" t="s">
        <v>34</v>
      </c>
      <c r="W17" s="272" t="s">
        <v>34</v>
      </c>
      <c r="X17" s="272" t="s">
        <v>34</v>
      </c>
      <c r="Y17" s="273" t="s">
        <v>1470</v>
      </c>
      <c r="Z17" s="273" t="s">
        <v>1470</v>
      </c>
      <c r="AA17" s="300" t="s">
        <v>125</v>
      </c>
      <c r="AB17" s="300" t="s">
        <v>34</v>
      </c>
      <c r="AC17" s="300" t="s">
        <v>1464</v>
      </c>
      <c r="AD17" s="281" t="s">
        <v>1511</v>
      </c>
      <c r="AE17" s="272" t="s">
        <v>34</v>
      </c>
      <c r="AF17" s="273" t="s">
        <v>34</v>
      </c>
      <c r="AG17" s="273" t="s">
        <v>34</v>
      </c>
      <c r="AH17" s="273" t="s">
        <v>34</v>
      </c>
      <c r="AI17" s="273" t="s">
        <v>111</v>
      </c>
      <c r="AJ17" s="271"/>
      <c r="AK17" s="271"/>
      <c r="AL17" s="271"/>
      <c r="AM17" s="271"/>
      <c r="AN17" s="271"/>
      <c r="AO17" s="271"/>
      <c r="AP17" s="271"/>
    </row>
    <row r="18" spans="1:42" ht="15.75" hidden="1" customHeight="1" x14ac:dyDescent="0.25">
      <c r="A18" s="272" t="s">
        <v>156</v>
      </c>
      <c r="B18" s="272" t="s">
        <v>275</v>
      </c>
      <c r="C18" s="273" t="s">
        <v>47</v>
      </c>
      <c r="D18" s="273" t="s">
        <v>52</v>
      </c>
      <c r="E18" s="275" t="s">
        <v>276</v>
      </c>
      <c r="F18" s="272" t="s">
        <v>277</v>
      </c>
      <c r="G18" s="271" t="s">
        <v>278</v>
      </c>
      <c r="H18" s="279">
        <v>42823</v>
      </c>
      <c r="I18" s="272" t="s">
        <v>279</v>
      </c>
      <c r="J18" s="272" t="s">
        <v>284</v>
      </c>
      <c r="K18" s="272" t="s">
        <v>1371</v>
      </c>
      <c r="L18" s="272" t="s">
        <v>34</v>
      </c>
      <c r="M18" s="272" t="s">
        <v>34</v>
      </c>
      <c r="N18" s="272" t="s">
        <v>34</v>
      </c>
      <c r="O18" s="278" t="s">
        <v>49</v>
      </c>
      <c r="P18" s="275" t="s">
        <v>1356</v>
      </c>
      <c r="Q18" s="278" t="s">
        <v>36</v>
      </c>
      <c r="R18" s="278" t="s">
        <v>1357</v>
      </c>
      <c r="S18" s="276" t="s">
        <v>1358</v>
      </c>
      <c r="T18" s="273" t="s">
        <v>34</v>
      </c>
      <c r="U18" s="273" t="s">
        <v>34</v>
      </c>
      <c r="V18" s="277" t="s">
        <v>34</v>
      </c>
      <c r="W18" s="272" t="s">
        <v>34</v>
      </c>
      <c r="X18" s="272" t="s">
        <v>34</v>
      </c>
      <c r="Y18" s="273" t="s">
        <v>1470</v>
      </c>
      <c r="Z18" s="273" t="s">
        <v>1470</v>
      </c>
      <c r="AA18" s="273" t="s">
        <v>125</v>
      </c>
      <c r="AB18" s="273" t="s">
        <v>1482</v>
      </c>
      <c r="AC18" s="273" t="s">
        <v>1464</v>
      </c>
      <c r="AD18" s="281" t="s">
        <v>277</v>
      </c>
      <c r="AE18" s="272" t="s">
        <v>125</v>
      </c>
      <c r="AF18" s="273" t="s">
        <v>277</v>
      </c>
      <c r="AG18" s="272" t="s">
        <v>285</v>
      </c>
      <c r="AH18" s="273" t="s">
        <v>34</v>
      </c>
      <c r="AI18" s="273" t="s">
        <v>34</v>
      </c>
      <c r="AJ18" s="271"/>
      <c r="AK18" s="271"/>
      <c r="AL18" s="271"/>
      <c r="AM18" s="271"/>
      <c r="AN18" s="271"/>
      <c r="AO18" s="271"/>
      <c r="AP18" s="271"/>
    </row>
    <row r="19" spans="1:42" ht="15.75" hidden="1" customHeight="1" x14ac:dyDescent="0.25">
      <c r="A19" s="272" t="s">
        <v>156</v>
      </c>
      <c r="B19" s="272" t="s">
        <v>227</v>
      </c>
      <c r="C19" s="273" t="s">
        <v>47</v>
      </c>
      <c r="D19" s="273" t="s">
        <v>52</v>
      </c>
      <c r="E19" s="275" t="s">
        <v>229</v>
      </c>
      <c r="F19" s="313" t="s">
        <v>242</v>
      </c>
      <c r="G19" s="272" t="s">
        <v>234</v>
      </c>
      <c r="H19" s="287">
        <v>42661</v>
      </c>
      <c r="I19" s="272" t="s">
        <v>182</v>
      </c>
      <c r="J19" s="272" t="s">
        <v>235</v>
      </c>
      <c r="K19" s="272" t="s">
        <v>34</v>
      </c>
      <c r="L19" s="272" t="s">
        <v>36</v>
      </c>
      <c r="M19" s="272" t="s">
        <v>1560</v>
      </c>
      <c r="N19" s="272" t="s">
        <v>34</v>
      </c>
      <c r="O19" s="278" t="s">
        <v>38</v>
      </c>
      <c r="P19" s="276" t="s">
        <v>240</v>
      </c>
      <c r="Q19" s="278" t="s">
        <v>36</v>
      </c>
      <c r="R19" s="278" t="s">
        <v>241</v>
      </c>
      <c r="S19" s="276" t="s">
        <v>241</v>
      </c>
      <c r="T19" s="273" t="s">
        <v>34</v>
      </c>
      <c r="U19" s="272" t="s">
        <v>34</v>
      </c>
      <c r="V19" s="277" t="s">
        <v>34</v>
      </c>
      <c r="W19" s="272" t="s">
        <v>1664</v>
      </c>
      <c r="X19" s="272" t="s">
        <v>181</v>
      </c>
      <c r="Y19" s="272" t="s">
        <v>1470</v>
      </c>
      <c r="Z19" s="272" t="s">
        <v>1470</v>
      </c>
      <c r="AA19" s="272" t="s">
        <v>125</v>
      </c>
      <c r="AB19" s="272" t="s">
        <v>34</v>
      </c>
      <c r="AC19" s="273" t="s">
        <v>1464</v>
      </c>
      <c r="AD19" s="281" t="s">
        <v>243</v>
      </c>
      <c r="AE19" s="272" t="s">
        <v>125</v>
      </c>
      <c r="AF19" s="272" t="s">
        <v>242</v>
      </c>
      <c r="AG19" s="291" t="s">
        <v>243</v>
      </c>
      <c r="AH19" s="273" t="s">
        <v>34</v>
      </c>
      <c r="AI19" s="273" t="s">
        <v>34</v>
      </c>
      <c r="AJ19" s="271"/>
      <c r="AK19" s="271"/>
      <c r="AL19" s="271"/>
      <c r="AM19" s="271"/>
      <c r="AN19" s="271"/>
      <c r="AO19" s="271"/>
      <c r="AP19" s="271"/>
    </row>
    <row r="20" spans="1:42" ht="15.75" hidden="1" customHeight="1" x14ac:dyDescent="0.25">
      <c r="A20" s="272" t="s">
        <v>176</v>
      </c>
      <c r="B20" s="272" t="s">
        <v>177</v>
      </c>
      <c r="C20" s="273" t="s">
        <v>47</v>
      </c>
      <c r="D20" s="273" t="s">
        <v>52</v>
      </c>
      <c r="E20" s="275" t="s">
        <v>1389</v>
      </c>
      <c r="F20" s="314" t="s">
        <v>1562</v>
      </c>
      <c r="G20" s="271" t="s">
        <v>1390</v>
      </c>
      <c r="H20" s="287">
        <v>42844</v>
      </c>
      <c r="I20" s="272" t="s">
        <v>1391</v>
      </c>
      <c r="J20" s="272" t="s">
        <v>1392</v>
      </c>
      <c r="K20" s="272" t="s">
        <v>1393</v>
      </c>
      <c r="L20" s="272" t="s">
        <v>34</v>
      </c>
      <c r="M20" s="272" t="s">
        <v>34</v>
      </c>
      <c r="N20" s="272" t="s">
        <v>34</v>
      </c>
      <c r="O20" s="278" t="s">
        <v>49</v>
      </c>
      <c r="P20" s="276" t="s">
        <v>1396</v>
      </c>
      <c r="Q20" s="278" t="s">
        <v>36</v>
      </c>
      <c r="R20" s="278" t="s">
        <v>1394</v>
      </c>
      <c r="S20" s="315" t="s">
        <v>1395</v>
      </c>
      <c r="T20" s="273" t="s">
        <v>34</v>
      </c>
      <c r="U20" s="272" t="s">
        <v>34</v>
      </c>
      <c r="V20" s="277" t="s">
        <v>34</v>
      </c>
      <c r="W20" s="272" t="s">
        <v>34</v>
      </c>
      <c r="X20" s="272" t="s">
        <v>34</v>
      </c>
      <c r="Y20" s="272" t="s">
        <v>1470</v>
      </c>
      <c r="Z20" s="272" t="s">
        <v>1470</v>
      </c>
      <c r="AA20" s="273" t="s">
        <v>125</v>
      </c>
      <c r="AB20" s="272" t="s">
        <v>34</v>
      </c>
      <c r="AC20" s="273" t="s">
        <v>1464</v>
      </c>
      <c r="AD20" s="281" t="s">
        <v>187</v>
      </c>
      <c r="AE20" s="272" t="s">
        <v>34</v>
      </c>
      <c r="AF20" s="310" t="s">
        <v>185</v>
      </c>
      <c r="AG20" s="311" t="s">
        <v>187</v>
      </c>
      <c r="AH20" s="273" t="s">
        <v>34</v>
      </c>
      <c r="AI20" s="273" t="s">
        <v>34</v>
      </c>
      <c r="AJ20" s="271"/>
      <c r="AK20" s="271"/>
      <c r="AL20" s="271"/>
      <c r="AM20" s="271"/>
      <c r="AN20" s="271"/>
      <c r="AO20" s="271"/>
      <c r="AP20" s="271"/>
    </row>
    <row r="21" spans="1:42" ht="15.75" hidden="1" customHeight="1" x14ac:dyDescent="0.25">
      <c r="A21" s="272" t="s">
        <v>387</v>
      </c>
      <c r="B21" s="272" t="s">
        <v>1542</v>
      </c>
      <c r="C21" s="272" t="s">
        <v>47</v>
      </c>
      <c r="D21" s="272" t="s">
        <v>52</v>
      </c>
      <c r="E21" s="278" t="s">
        <v>1543</v>
      </c>
      <c r="F21" s="272" t="s">
        <v>1544</v>
      </c>
      <c r="G21" s="272" t="s">
        <v>1545</v>
      </c>
      <c r="H21" s="279">
        <v>42893</v>
      </c>
      <c r="I21" s="272" t="s">
        <v>1546</v>
      </c>
      <c r="J21" s="272" t="s">
        <v>1547</v>
      </c>
      <c r="K21" s="272" t="s">
        <v>34</v>
      </c>
      <c r="L21" s="273" t="s">
        <v>34</v>
      </c>
      <c r="M21" s="272" t="s">
        <v>34</v>
      </c>
      <c r="N21" s="272" t="s">
        <v>34</v>
      </c>
      <c r="O21" s="278" t="s">
        <v>49</v>
      </c>
      <c r="P21" s="275" t="s">
        <v>1548</v>
      </c>
      <c r="Q21" s="275" t="s">
        <v>36</v>
      </c>
      <c r="R21" s="278" t="s">
        <v>1549</v>
      </c>
      <c r="S21" s="278" t="s">
        <v>34</v>
      </c>
      <c r="T21" s="273" t="s">
        <v>34</v>
      </c>
      <c r="U21" s="273" t="s">
        <v>34</v>
      </c>
      <c r="V21" s="273" t="s">
        <v>34</v>
      </c>
      <c r="W21" s="273" t="s">
        <v>34</v>
      </c>
      <c r="X21" s="273" t="s">
        <v>34</v>
      </c>
      <c r="Y21" s="273" t="s">
        <v>1471</v>
      </c>
      <c r="Z21" s="273" t="s">
        <v>1471</v>
      </c>
      <c r="AA21" s="273" t="s">
        <v>125</v>
      </c>
      <c r="AB21" s="273" t="s">
        <v>34</v>
      </c>
      <c r="AC21" s="273" t="s">
        <v>1464</v>
      </c>
      <c r="AD21" s="273" t="s">
        <v>1550</v>
      </c>
      <c r="AE21" s="272" t="s">
        <v>63</v>
      </c>
      <c r="AF21" s="273" t="s">
        <v>63</v>
      </c>
      <c r="AG21" s="273" t="s">
        <v>63</v>
      </c>
      <c r="AH21" s="273" t="s">
        <v>63</v>
      </c>
      <c r="AI21" s="273" t="s">
        <v>63</v>
      </c>
      <c r="AJ21" s="271"/>
      <c r="AK21" s="271"/>
      <c r="AL21" s="271"/>
      <c r="AM21" s="271"/>
      <c r="AN21" s="271"/>
      <c r="AO21" s="271"/>
      <c r="AP21" s="271"/>
    </row>
    <row r="22" spans="1:42" ht="15.75" hidden="1" customHeight="1" x14ac:dyDescent="0.25">
      <c r="A22" s="272" t="s">
        <v>374</v>
      </c>
      <c r="B22" s="272"/>
      <c r="C22" s="272" t="s">
        <v>47</v>
      </c>
      <c r="D22" s="272" t="s">
        <v>52</v>
      </c>
      <c r="E22" s="278" t="s">
        <v>375</v>
      </c>
      <c r="F22" s="271" t="s">
        <v>377</v>
      </c>
      <c r="G22" s="271" t="s">
        <v>378</v>
      </c>
      <c r="H22" s="282">
        <v>42662</v>
      </c>
      <c r="I22" s="272" t="s">
        <v>380</v>
      </c>
      <c r="J22" s="272" t="s">
        <v>382</v>
      </c>
      <c r="K22" s="320" t="s">
        <v>1585</v>
      </c>
      <c r="L22" s="272" t="s">
        <v>34</v>
      </c>
      <c r="M22" s="272" t="s">
        <v>34</v>
      </c>
      <c r="N22" s="272" t="s">
        <v>383</v>
      </c>
      <c r="O22" s="278" t="s">
        <v>38</v>
      </c>
      <c r="P22" s="276" t="s">
        <v>384</v>
      </c>
      <c r="Q22" s="278" t="s">
        <v>36</v>
      </c>
      <c r="R22" s="278" t="s">
        <v>262</v>
      </c>
      <c r="S22" s="278" t="s">
        <v>262</v>
      </c>
      <c r="T22" s="273" t="s">
        <v>34</v>
      </c>
      <c r="U22" s="273" t="s">
        <v>34</v>
      </c>
      <c r="V22" s="277" t="s">
        <v>34</v>
      </c>
      <c r="W22" s="272" t="s">
        <v>34</v>
      </c>
      <c r="X22" s="272" t="s">
        <v>34</v>
      </c>
      <c r="Y22" s="273" t="s">
        <v>1471</v>
      </c>
      <c r="Z22" s="273" t="s">
        <v>1471</v>
      </c>
      <c r="AA22" s="273" t="s">
        <v>125</v>
      </c>
      <c r="AB22" s="272" t="s">
        <v>34</v>
      </c>
      <c r="AC22" s="273" t="s">
        <v>1464</v>
      </c>
      <c r="AD22" s="301" t="s">
        <v>1523</v>
      </c>
      <c r="AE22" s="272" t="s">
        <v>125</v>
      </c>
      <c r="AF22" s="272" t="s">
        <v>385</v>
      </c>
      <c r="AG22" s="291" t="s">
        <v>386</v>
      </c>
      <c r="AH22" s="273" t="s">
        <v>34</v>
      </c>
      <c r="AI22" s="273" t="s">
        <v>34</v>
      </c>
      <c r="AJ22" s="271"/>
      <c r="AK22" s="271"/>
      <c r="AL22" s="271"/>
      <c r="AM22" s="271"/>
      <c r="AN22" s="271"/>
      <c r="AO22" s="271"/>
      <c r="AP22" s="271"/>
    </row>
    <row r="23" spans="1:42" ht="15.75" customHeight="1" x14ac:dyDescent="0.25">
      <c r="A23" s="271" t="s">
        <v>1316</v>
      </c>
      <c r="B23" s="272" t="s">
        <v>1317</v>
      </c>
      <c r="C23" s="272" t="s">
        <v>47</v>
      </c>
      <c r="D23" s="272" t="s">
        <v>52</v>
      </c>
      <c r="E23" s="278" t="s">
        <v>1318</v>
      </c>
      <c r="F23" s="272" t="s">
        <v>1310</v>
      </c>
      <c r="G23" s="272" t="s">
        <v>1319</v>
      </c>
      <c r="H23" s="279">
        <v>42795</v>
      </c>
      <c r="I23" s="272" t="s">
        <v>34</v>
      </c>
      <c r="J23" s="272" t="s">
        <v>34</v>
      </c>
      <c r="K23" s="272" t="s">
        <v>34</v>
      </c>
      <c r="L23" s="273" t="s">
        <v>34</v>
      </c>
      <c r="M23" s="272" t="s">
        <v>34</v>
      </c>
      <c r="N23" s="272" t="s">
        <v>34</v>
      </c>
      <c r="O23" s="275" t="s">
        <v>49</v>
      </c>
      <c r="P23" s="275" t="s">
        <v>1313</v>
      </c>
      <c r="Q23" s="273" t="s">
        <v>34</v>
      </c>
      <c r="R23" s="272" t="s">
        <v>63</v>
      </c>
      <c r="S23" s="272" t="s">
        <v>34</v>
      </c>
      <c r="T23" s="273" t="s">
        <v>34</v>
      </c>
      <c r="U23" s="273" t="s">
        <v>34</v>
      </c>
      <c r="V23" s="273" t="s">
        <v>34</v>
      </c>
      <c r="W23" s="273" t="s">
        <v>34</v>
      </c>
      <c r="X23" s="273" t="s">
        <v>34</v>
      </c>
      <c r="Y23" s="273" t="s">
        <v>34</v>
      </c>
      <c r="Z23" s="273" t="s">
        <v>34</v>
      </c>
      <c r="AA23" s="280" t="s">
        <v>34</v>
      </c>
      <c r="AB23" s="280" t="s">
        <v>1539</v>
      </c>
      <c r="AC23" s="280" t="s">
        <v>34</v>
      </c>
      <c r="AD23" s="281" t="s">
        <v>34</v>
      </c>
      <c r="AE23" s="272" t="s">
        <v>34</v>
      </c>
      <c r="AF23" s="273" t="s">
        <v>34</v>
      </c>
      <c r="AG23" s="273" t="s">
        <v>34</v>
      </c>
      <c r="AH23" s="273" t="s">
        <v>34</v>
      </c>
      <c r="AI23" s="273" t="s">
        <v>34</v>
      </c>
      <c r="AJ23" s="271"/>
      <c r="AK23" s="271"/>
      <c r="AL23" s="271"/>
      <c r="AM23" s="271"/>
      <c r="AN23" s="271"/>
      <c r="AO23" s="271"/>
      <c r="AP23" s="271"/>
    </row>
    <row r="24" spans="1:42" ht="15.75" customHeight="1" x14ac:dyDescent="0.25">
      <c r="A24" s="271" t="s">
        <v>1320</v>
      </c>
      <c r="B24" s="272" t="s">
        <v>1311</v>
      </c>
      <c r="C24" s="272" t="s">
        <v>47</v>
      </c>
      <c r="D24" s="272" t="s">
        <v>52</v>
      </c>
      <c r="E24" s="278" t="s">
        <v>1321</v>
      </c>
      <c r="F24" s="272" t="s">
        <v>1311</v>
      </c>
      <c r="G24" s="272" t="s">
        <v>1322</v>
      </c>
      <c r="H24" s="282">
        <v>42795</v>
      </c>
      <c r="I24" s="272" t="s">
        <v>1325</v>
      </c>
      <c r="J24" s="272" t="s">
        <v>1323</v>
      </c>
      <c r="K24" s="283" t="s">
        <v>1324</v>
      </c>
      <c r="L24" s="273" t="s">
        <v>34</v>
      </c>
      <c r="M24" s="272" t="s">
        <v>34</v>
      </c>
      <c r="N24" s="272" t="s">
        <v>34</v>
      </c>
      <c r="O24" s="275" t="s">
        <v>49</v>
      </c>
      <c r="P24" s="275" t="s">
        <v>1337</v>
      </c>
      <c r="Q24" s="275" t="s">
        <v>34</v>
      </c>
      <c r="R24" s="278" t="s">
        <v>34</v>
      </c>
      <c r="S24" s="278" t="s">
        <v>34</v>
      </c>
      <c r="T24" s="273" t="s">
        <v>34</v>
      </c>
      <c r="U24" s="273" t="s">
        <v>34</v>
      </c>
      <c r="V24" s="273" t="s">
        <v>34</v>
      </c>
      <c r="W24" s="273" t="s">
        <v>34</v>
      </c>
      <c r="X24" s="273" t="s">
        <v>34</v>
      </c>
      <c r="Y24" s="273" t="s">
        <v>34</v>
      </c>
      <c r="Z24" s="273" t="s">
        <v>34</v>
      </c>
      <c r="AA24" s="280" t="s">
        <v>34</v>
      </c>
      <c r="AB24" s="284" t="s">
        <v>1539</v>
      </c>
      <c r="AC24" s="285" t="s">
        <v>34</v>
      </c>
      <c r="AD24" s="281" t="s">
        <v>34</v>
      </c>
      <c r="AE24" s="272" t="s">
        <v>34</v>
      </c>
      <c r="AF24" s="286" t="s">
        <v>34</v>
      </c>
      <c r="AG24" s="286" t="s">
        <v>34</v>
      </c>
      <c r="AH24" s="272" t="s">
        <v>34</v>
      </c>
      <c r="AI24" s="286" t="s">
        <v>34</v>
      </c>
      <c r="AJ24" s="271"/>
      <c r="AK24" s="271"/>
      <c r="AL24" s="271"/>
      <c r="AM24" s="271"/>
      <c r="AN24" s="271"/>
      <c r="AO24" s="271"/>
      <c r="AP24" s="271"/>
    </row>
    <row r="25" spans="1:42" ht="15.75" hidden="1" customHeight="1" x14ac:dyDescent="0.25">
      <c r="A25" s="272" t="s">
        <v>453</v>
      </c>
      <c r="B25" s="272" t="s">
        <v>454</v>
      </c>
      <c r="C25" s="272" t="s">
        <v>436</v>
      </c>
      <c r="D25" s="272" t="s">
        <v>103</v>
      </c>
      <c r="E25" s="323" t="s">
        <v>455</v>
      </c>
      <c r="F25" s="272" t="s">
        <v>457</v>
      </c>
      <c r="G25" s="272" t="s">
        <v>458</v>
      </c>
      <c r="H25" s="316">
        <v>43040</v>
      </c>
      <c r="I25" s="272" t="s">
        <v>459</v>
      </c>
      <c r="J25" s="272" t="s">
        <v>460</v>
      </c>
      <c r="K25" s="272" t="s">
        <v>1659</v>
      </c>
      <c r="L25" s="272" t="s">
        <v>34</v>
      </c>
      <c r="M25" s="272" t="s">
        <v>34</v>
      </c>
      <c r="N25" s="272" t="s">
        <v>34</v>
      </c>
      <c r="O25" s="310" t="s">
        <v>43</v>
      </c>
      <c r="P25" s="276" t="s">
        <v>461</v>
      </c>
      <c r="Q25" s="278" t="s">
        <v>42</v>
      </c>
      <c r="R25" s="276" t="s">
        <v>463</v>
      </c>
      <c r="S25" s="276" t="s">
        <v>1658</v>
      </c>
      <c r="T25" s="273" t="s">
        <v>42</v>
      </c>
      <c r="U25" s="271" t="s">
        <v>464</v>
      </c>
      <c r="V25" s="277" t="s">
        <v>465</v>
      </c>
      <c r="W25" s="272" t="s">
        <v>75</v>
      </c>
      <c r="X25" s="272" t="s">
        <v>75</v>
      </c>
      <c r="Y25" s="272" t="s">
        <v>79</v>
      </c>
      <c r="Z25" s="272" t="s">
        <v>1470</v>
      </c>
      <c r="AA25" s="318" t="s">
        <v>217</v>
      </c>
      <c r="AB25" s="273" t="s">
        <v>34</v>
      </c>
      <c r="AC25" s="272" t="s">
        <v>103</v>
      </c>
      <c r="AD25" s="281" t="s">
        <v>457</v>
      </c>
      <c r="AE25" s="272" t="s">
        <v>217</v>
      </c>
      <c r="AF25" s="292" t="s">
        <v>467</v>
      </c>
      <c r="AG25" s="324" t="s">
        <v>457</v>
      </c>
      <c r="AH25" s="273" t="s">
        <v>34</v>
      </c>
      <c r="AI25" s="292" t="s">
        <v>174</v>
      </c>
      <c r="AJ25" s="271"/>
      <c r="AK25" s="271"/>
      <c r="AL25" s="271"/>
      <c r="AM25" s="271"/>
      <c r="AN25" s="271"/>
      <c r="AO25" s="271"/>
      <c r="AP25" s="271"/>
    </row>
    <row r="26" spans="1:42" s="106" customFormat="1" ht="15.75" hidden="1" customHeight="1" x14ac:dyDescent="0.25">
      <c r="A26" s="272" t="s">
        <v>475</v>
      </c>
      <c r="B26" s="272" t="s">
        <v>476</v>
      </c>
      <c r="C26" s="272" t="s">
        <v>436</v>
      </c>
      <c r="D26" s="272" t="s">
        <v>103</v>
      </c>
      <c r="E26" s="272" t="s">
        <v>477</v>
      </c>
      <c r="F26" s="272" t="s">
        <v>298</v>
      </c>
      <c r="G26" s="271" t="s">
        <v>479</v>
      </c>
      <c r="H26" s="282">
        <v>42669</v>
      </c>
      <c r="I26" s="320" t="s">
        <v>480</v>
      </c>
      <c r="J26" s="272" t="s">
        <v>481</v>
      </c>
      <c r="K26" s="320" t="s">
        <v>1360</v>
      </c>
      <c r="L26" s="272" t="s">
        <v>34</v>
      </c>
      <c r="M26" s="272" t="s">
        <v>34</v>
      </c>
      <c r="N26" s="272" t="s">
        <v>34</v>
      </c>
      <c r="O26" s="310" t="s">
        <v>43</v>
      </c>
      <c r="P26" s="276" t="s">
        <v>483</v>
      </c>
      <c r="Q26" s="278" t="s">
        <v>42</v>
      </c>
      <c r="R26" s="276" t="s">
        <v>484</v>
      </c>
      <c r="S26" s="276" t="s">
        <v>485</v>
      </c>
      <c r="T26" s="273" t="s">
        <v>42</v>
      </c>
      <c r="U26" s="271" t="s">
        <v>486</v>
      </c>
      <c r="V26" s="277" t="s">
        <v>34</v>
      </c>
      <c r="W26" s="272" t="s">
        <v>75</v>
      </c>
      <c r="X26" s="272" t="s">
        <v>34</v>
      </c>
      <c r="Y26" s="273" t="s">
        <v>79</v>
      </c>
      <c r="Z26" s="273" t="s">
        <v>1471</v>
      </c>
      <c r="AA26" s="325" t="s">
        <v>217</v>
      </c>
      <c r="AB26" s="281" t="s">
        <v>1535</v>
      </c>
      <c r="AC26" s="273" t="s">
        <v>103</v>
      </c>
      <c r="AD26" s="281" t="s">
        <v>488</v>
      </c>
      <c r="AE26" s="272" t="s">
        <v>217</v>
      </c>
      <c r="AF26" s="292" t="s">
        <v>487</v>
      </c>
      <c r="AG26" s="307" t="s">
        <v>488</v>
      </c>
      <c r="AH26" s="273" t="s">
        <v>489</v>
      </c>
      <c r="AI26" s="273" t="s">
        <v>34</v>
      </c>
      <c r="AJ26" s="326"/>
      <c r="AK26" s="326"/>
      <c r="AL26" s="326"/>
      <c r="AM26" s="326"/>
      <c r="AN26" s="326"/>
      <c r="AO26" s="326"/>
      <c r="AP26" s="326"/>
    </row>
    <row r="27" spans="1:42" ht="15.75" hidden="1" customHeight="1" x14ac:dyDescent="0.25">
      <c r="A27" s="272" t="s">
        <v>604</v>
      </c>
      <c r="B27" s="272" t="s">
        <v>605</v>
      </c>
      <c r="C27" s="272" t="s">
        <v>575</v>
      </c>
      <c r="D27" s="272" t="s">
        <v>103</v>
      </c>
      <c r="E27" s="272" t="s">
        <v>606</v>
      </c>
      <c r="F27" s="272" t="s">
        <v>564</v>
      </c>
      <c r="G27" s="271" t="s">
        <v>607</v>
      </c>
      <c r="H27" s="316">
        <v>42662</v>
      </c>
      <c r="I27" s="272" t="s">
        <v>608</v>
      </c>
      <c r="J27" s="272" t="s">
        <v>570</v>
      </c>
      <c r="K27" s="272" t="s">
        <v>34</v>
      </c>
      <c r="L27" s="272" t="s">
        <v>34</v>
      </c>
      <c r="M27" s="272" t="s">
        <v>34</v>
      </c>
      <c r="N27" s="272" t="s">
        <v>34</v>
      </c>
      <c r="O27" s="278" t="s">
        <v>44</v>
      </c>
      <c r="P27" s="276" t="s">
        <v>609</v>
      </c>
      <c r="Q27" s="278" t="s">
        <v>44</v>
      </c>
      <c r="R27" s="276" t="s">
        <v>610</v>
      </c>
      <c r="S27" s="276" t="s">
        <v>611</v>
      </c>
      <c r="T27" s="273" t="s">
        <v>44</v>
      </c>
      <c r="U27" s="271" t="s">
        <v>609</v>
      </c>
      <c r="V27" s="338" t="s">
        <v>612</v>
      </c>
      <c r="W27" s="273" t="s">
        <v>75</v>
      </c>
      <c r="X27" s="273" t="s">
        <v>75</v>
      </c>
      <c r="Y27" s="272" t="s">
        <v>90</v>
      </c>
      <c r="Z27" s="273" t="s">
        <v>1470</v>
      </c>
      <c r="AA27" s="318" t="s">
        <v>168</v>
      </c>
      <c r="AB27" s="273" t="s">
        <v>34</v>
      </c>
      <c r="AC27" s="272" t="s">
        <v>44</v>
      </c>
      <c r="AD27" s="281" t="s">
        <v>1515</v>
      </c>
      <c r="AE27" s="272" t="s">
        <v>168</v>
      </c>
      <c r="AF27" s="292" t="s">
        <v>613</v>
      </c>
      <c r="AG27" s="291" t="s">
        <v>34</v>
      </c>
      <c r="AH27" s="273" t="s">
        <v>34</v>
      </c>
      <c r="AI27" s="292" t="s">
        <v>174</v>
      </c>
      <c r="AJ27" s="271"/>
      <c r="AK27" s="271"/>
      <c r="AL27" s="271"/>
      <c r="AM27" s="271"/>
      <c r="AN27" s="271"/>
      <c r="AO27" s="271"/>
      <c r="AP27" s="271"/>
    </row>
    <row r="28" spans="1:42" ht="15.75" hidden="1" customHeight="1" x14ac:dyDescent="0.25">
      <c r="A28" s="272" t="s">
        <v>523</v>
      </c>
      <c r="B28" s="272" t="s">
        <v>1302</v>
      </c>
      <c r="C28" s="272" t="s">
        <v>508</v>
      </c>
      <c r="D28" s="272" t="s">
        <v>103</v>
      </c>
      <c r="E28" s="272" t="s">
        <v>1300</v>
      </c>
      <c r="F28" s="272" t="s">
        <v>1301</v>
      </c>
      <c r="G28" s="272" t="s">
        <v>1303</v>
      </c>
      <c r="H28" s="282">
        <v>42790</v>
      </c>
      <c r="I28" s="272" t="s">
        <v>34</v>
      </c>
      <c r="J28" s="272" t="s">
        <v>1304</v>
      </c>
      <c r="K28" s="320" t="s">
        <v>1593</v>
      </c>
      <c r="L28" s="273" t="s">
        <v>34</v>
      </c>
      <c r="M28" s="272" t="s">
        <v>34</v>
      </c>
      <c r="N28" s="272" t="s">
        <v>34</v>
      </c>
      <c r="O28" s="310" t="s">
        <v>41</v>
      </c>
      <c r="P28" s="275" t="s">
        <v>1305</v>
      </c>
      <c r="Q28" s="278" t="s">
        <v>39</v>
      </c>
      <c r="R28" s="278" t="s">
        <v>1306</v>
      </c>
      <c r="S28" s="278" t="s">
        <v>34</v>
      </c>
      <c r="T28" s="273" t="s">
        <v>34</v>
      </c>
      <c r="U28" s="273" t="s">
        <v>34</v>
      </c>
      <c r="V28" s="273" t="s">
        <v>34</v>
      </c>
      <c r="W28" s="273" t="s">
        <v>34</v>
      </c>
      <c r="X28" s="273" t="s">
        <v>34</v>
      </c>
      <c r="Y28" s="272" t="s">
        <v>1470</v>
      </c>
      <c r="Z28" s="272" t="s">
        <v>1470</v>
      </c>
      <c r="AA28" s="273" t="s">
        <v>125</v>
      </c>
      <c r="AB28" s="281" t="s">
        <v>34</v>
      </c>
      <c r="AC28" s="273" t="s">
        <v>103</v>
      </c>
      <c r="AD28" s="383" t="s">
        <v>171</v>
      </c>
      <c r="AE28" s="272" t="s">
        <v>34</v>
      </c>
      <c r="AF28" s="273" t="s">
        <v>34</v>
      </c>
      <c r="AG28" s="273" t="s">
        <v>34</v>
      </c>
      <c r="AH28" s="273" t="s">
        <v>34</v>
      </c>
      <c r="AI28" s="273" t="s">
        <v>34</v>
      </c>
      <c r="AJ28" s="271"/>
      <c r="AK28" s="271"/>
      <c r="AL28" s="271"/>
      <c r="AM28" s="271"/>
      <c r="AN28" s="271"/>
      <c r="AO28" s="271"/>
      <c r="AP28" s="271"/>
    </row>
    <row r="29" spans="1:42" ht="15.75" hidden="1" customHeight="1" x14ac:dyDescent="0.25">
      <c r="A29" s="272" t="s">
        <v>104</v>
      </c>
      <c r="B29" s="272" t="s">
        <v>104</v>
      </c>
      <c r="C29" s="272" t="s">
        <v>508</v>
      </c>
      <c r="D29" s="272" t="s">
        <v>103</v>
      </c>
      <c r="E29" s="272" t="s">
        <v>509</v>
      </c>
      <c r="F29" s="272" t="s">
        <v>510</v>
      </c>
      <c r="G29" s="271" t="s">
        <v>512</v>
      </c>
      <c r="H29" s="274">
        <v>42662</v>
      </c>
      <c r="I29" s="272" t="s">
        <v>513</v>
      </c>
      <c r="J29" s="272" t="s">
        <v>514</v>
      </c>
      <c r="K29" s="272" t="s">
        <v>106</v>
      </c>
      <c r="L29" s="272" t="s">
        <v>34</v>
      </c>
      <c r="M29" s="272" t="s">
        <v>34</v>
      </c>
      <c r="N29" s="272" t="s">
        <v>34</v>
      </c>
      <c r="O29" s="278" t="s">
        <v>51</v>
      </c>
      <c r="P29" s="276" t="s">
        <v>515</v>
      </c>
      <c r="Q29" s="278" t="s">
        <v>39</v>
      </c>
      <c r="R29" s="278" t="s">
        <v>516</v>
      </c>
      <c r="S29" s="278" t="s">
        <v>34</v>
      </c>
      <c r="T29" s="273" t="s">
        <v>34</v>
      </c>
      <c r="U29" s="273" t="s">
        <v>34</v>
      </c>
      <c r="V29" s="277" t="s">
        <v>34</v>
      </c>
      <c r="W29" s="272" t="s">
        <v>34</v>
      </c>
      <c r="X29" s="272" t="s">
        <v>34</v>
      </c>
      <c r="Y29" s="273" t="s">
        <v>1470</v>
      </c>
      <c r="Z29" s="273" t="s">
        <v>1470</v>
      </c>
      <c r="AA29" s="273" t="s">
        <v>125</v>
      </c>
      <c r="AB29" s="272" t="s">
        <v>34</v>
      </c>
      <c r="AC29" s="273" t="s">
        <v>103</v>
      </c>
      <c r="AD29" s="330" t="s">
        <v>517</v>
      </c>
      <c r="AE29" s="272" t="s">
        <v>125</v>
      </c>
      <c r="AF29" s="272" t="s">
        <v>104</v>
      </c>
      <c r="AG29" s="307" t="s">
        <v>517</v>
      </c>
      <c r="AH29" s="273" t="s">
        <v>34</v>
      </c>
      <c r="AI29" s="273" t="s">
        <v>34</v>
      </c>
      <c r="AJ29" s="271"/>
      <c r="AK29" s="271"/>
      <c r="AL29" s="271"/>
      <c r="AM29" s="271"/>
      <c r="AN29" s="271"/>
      <c r="AO29" s="271"/>
      <c r="AP29" s="271"/>
    </row>
    <row r="30" spans="1:42" ht="15.75" hidden="1" customHeight="1" x14ac:dyDescent="0.25">
      <c r="A30" s="272" t="s">
        <v>523</v>
      </c>
      <c r="B30" s="272" t="s">
        <v>571</v>
      </c>
      <c r="C30" s="272" t="s">
        <v>508</v>
      </c>
      <c r="D30" s="272" t="s">
        <v>103</v>
      </c>
      <c r="E30" s="272" t="s">
        <v>572</v>
      </c>
      <c r="F30" s="272" t="s">
        <v>573</v>
      </c>
      <c r="G30" s="272" t="s">
        <v>574</v>
      </c>
      <c r="H30" s="331">
        <v>42879</v>
      </c>
      <c r="I30" s="272" t="s">
        <v>577</v>
      </c>
      <c r="J30" s="272" t="s">
        <v>578</v>
      </c>
      <c r="K30" s="320" t="s">
        <v>1595</v>
      </c>
      <c r="L30" s="272" t="s">
        <v>34</v>
      </c>
      <c r="M30" s="272" t="s">
        <v>34</v>
      </c>
      <c r="N30" s="272" t="s">
        <v>34</v>
      </c>
      <c r="O30" s="278" t="s">
        <v>51</v>
      </c>
      <c r="P30" s="275" t="s">
        <v>579</v>
      </c>
      <c r="Q30" s="275" t="s">
        <v>39</v>
      </c>
      <c r="R30" s="332" t="s">
        <v>533</v>
      </c>
      <c r="S30" s="278" t="s">
        <v>34</v>
      </c>
      <c r="T30" s="273" t="s">
        <v>34</v>
      </c>
      <c r="U30" s="273" t="s">
        <v>34</v>
      </c>
      <c r="V30" s="277" t="s">
        <v>34</v>
      </c>
      <c r="W30" s="273" t="s">
        <v>34</v>
      </c>
      <c r="X30" s="273" t="s">
        <v>34</v>
      </c>
      <c r="Y30" s="272" t="s">
        <v>1470</v>
      </c>
      <c r="Z30" s="272" t="s">
        <v>1470</v>
      </c>
      <c r="AA30" s="273" t="s">
        <v>125</v>
      </c>
      <c r="AB30" s="273" t="s">
        <v>34</v>
      </c>
      <c r="AC30" s="273" t="s">
        <v>103</v>
      </c>
      <c r="AD30" s="301" t="s">
        <v>521</v>
      </c>
      <c r="AE30" s="272" t="s">
        <v>34</v>
      </c>
      <c r="AF30" s="272" t="s">
        <v>34</v>
      </c>
      <c r="AG30" s="273" t="s">
        <v>34</v>
      </c>
      <c r="AH30" s="271" t="s">
        <v>34</v>
      </c>
      <c r="AI30" s="273" t="s">
        <v>580</v>
      </c>
      <c r="AJ30" s="271"/>
      <c r="AK30" s="271"/>
      <c r="AL30" s="271"/>
      <c r="AM30" s="271"/>
      <c r="AN30" s="271"/>
      <c r="AO30" s="271"/>
      <c r="AP30" s="271"/>
    </row>
    <row r="31" spans="1:42" ht="15.75" hidden="1" customHeight="1" x14ac:dyDescent="0.25">
      <c r="A31" s="272" t="s">
        <v>523</v>
      </c>
      <c r="B31" s="272" t="s">
        <v>524</v>
      </c>
      <c r="C31" s="272" t="s">
        <v>508</v>
      </c>
      <c r="D31" s="272" t="s">
        <v>103</v>
      </c>
      <c r="E31" s="272" t="s">
        <v>525</v>
      </c>
      <c r="F31" s="272" t="s">
        <v>526</v>
      </c>
      <c r="G31" s="272" t="s">
        <v>527</v>
      </c>
      <c r="H31" s="327">
        <v>42675</v>
      </c>
      <c r="I31" s="272" t="s">
        <v>528</v>
      </c>
      <c r="J31" s="272" t="s">
        <v>529</v>
      </c>
      <c r="K31" s="320" t="s">
        <v>1457</v>
      </c>
      <c r="L31" s="272" t="s">
        <v>34</v>
      </c>
      <c r="M31" s="272" t="s">
        <v>34</v>
      </c>
      <c r="N31" s="272" t="s">
        <v>34</v>
      </c>
      <c r="O31" s="278" t="s">
        <v>51</v>
      </c>
      <c r="P31" s="276" t="s">
        <v>531</v>
      </c>
      <c r="Q31" s="278" t="s">
        <v>39</v>
      </c>
      <c r="R31" s="332" t="s">
        <v>533</v>
      </c>
      <c r="S31" s="276" t="s">
        <v>534</v>
      </c>
      <c r="T31" s="273" t="s">
        <v>34</v>
      </c>
      <c r="U31" s="272" t="s">
        <v>34</v>
      </c>
      <c r="V31" s="277" t="s">
        <v>34</v>
      </c>
      <c r="W31" s="272" t="s">
        <v>34</v>
      </c>
      <c r="X31" s="272" t="s">
        <v>34</v>
      </c>
      <c r="Y31" s="272" t="s">
        <v>1470</v>
      </c>
      <c r="Z31" s="272" t="s">
        <v>1470</v>
      </c>
      <c r="AA31" s="333" t="s">
        <v>34</v>
      </c>
      <c r="AB31" s="280" t="s">
        <v>1458</v>
      </c>
      <c r="AC31" s="280" t="s">
        <v>34</v>
      </c>
      <c r="AD31" s="281" t="s">
        <v>34</v>
      </c>
      <c r="AE31" s="272" t="s">
        <v>125</v>
      </c>
      <c r="AF31" s="273" t="s">
        <v>526</v>
      </c>
      <c r="AG31" s="307" t="s">
        <v>1298</v>
      </c>
      <c r="AH31" s="273" t="s">
        <v>34</v>
      </c>
      <c r="AI31" s="273" t="s">
        <v>34</v>
      </c>
      <c r="AJ31" s="271"/>
      <c r="AK31" s="271"/>
      <c r="AL31" s="271"/>
      <c r="AM31" s="271"/>
      <c r="AN31" s="271"/>
      <c r="AO31" s="271"/>
      <c r="AP31" s="271"/>
    </row>
    <row r="32" spans="1:42" ht="15.75" hidden="1" customHeight="1" x14ac:dyDescent="0.25">
      <c r="A32" s="272" t="s">
        <v>554</v>
      </c>
      <c r="B32" s="272" t="s">
        <v>555</v>
      </c>
      <c r="C32" s="272" t="s">
        <v>508</v>
      </c>
      <c r="D32" s="272" t="s">
        <v>103</v>
      </c>
      <c r="E32" s="272" t="s">
        <v>556</v>
      </c>
      <c r="F32" s="272" t="s">
        <v>115</v>
      </c>
      <c r="G32" s="272" t="s">
        <v>558</v>
      </c>
      <c r="H32" s="321">
        <v>42669</v>
      </c>
      <c r="I32" s="334" t="s">
        <v>559</v>
      </c>
      <c r="J32" s="334" t="s">
        <v>561</v>
      </c>
      <c r="K32" s="320" t="s">
        <v>1596</v>
      </c>
      <c r="L32" s="272" t="s">
        <v>34</v>
      </c>
      <c r="M32" s="272" t="s">
        <v>34</v>
      </c>
      <c r="N32" s="272" t="s">
        <v>34</v>
      </c>
      <c r="O32" s="278" t="s">
        <v>51</v>
      </c>
      <c r="P32" s="276" t="s">
        <v>565</v>
      </c>
      <c r="Q32" s="278" t="s">
        <v>39</v>
      </c>
      <c r="R32" s="276" t="s">
        <v>566</v>
      </c>
      <c r="S32" s="276" t="s">
        <v>567</v>
      </c>
      <c r="T32" s="273" t="s">
        <v>34</v>
      </c>
      <c r="U32" s="273" t="s">
        <v>34</v>
      </c>
      <c r="V32" s="277" t="s">
        <v>34</v>
      </c>
      <c r="W32" s="272" t="s">
        <v>34</v>
      </c>
      <c r="X32" s="272" t="s">
        <v>34</v>
      </c>
      <c r="Y32" s="272" t="s">
        <v>1470</v>
      </c>
      <c r="Z32" s="272" t="s">
        <v>1470</v>
      </c>
      <c r="AA32" s="273" t="s">
        <v>125</v>
      </c>
      <c r="AB32" s="272" t="s">
        <v>34</v>
      </c>
      <c r="AC32" s="273" t="s">
        <v>103</v>
      </c>
      <c r="AD32" s="301" t="s">
        <v>521</v>
      </c>
      <c r="AE32" s="272" t="s">
        <v>125</v>
      </c>
      <c r="AF32" s="272" t="s">
        <v>568</v>
      </c>
      <c r="AG32" s="335" t="s">
        <v>521</v>
      </c>
      <c r="AH32" s="273" t="s">
        <v>34</v>
      </c>
      <c r="AI32" s="273" t="s">
        <v>34</v>
      </c>
      <c r="AJ32" s="271"/>
      <c r="AK32" s="271"/>
      <c r="AL32" s="271"/>
      <c r="AM32" s="271"/>
      <c r="AN32" s="271"/>
      <c r="AO32" s="271"/>
      <c r="AP32" s="271"/>
    </row>
    <row r="33" spans="1:42" ht="15.75" hidden="1" customHeight="1" x14ac:dyDescent="0.25">
      <c r="A33" s="272" t="s">
        <v>523</v>
      </c>
      <c r="B33" s="272" t="s">
        <v>539</v>
      </c>
      <c r="C33" s="272" t="s">
        <v>508</v>
      </c>
      <c r="D33" s="272" t="s">
        <v>103</v>
      </c>
      <c r="E33" s="272" t="s">
        <v>540</v>
      </c>
      <c r="F33" s="320" t="s">
        <v>541</v>
      </c>
      <c r="G33" s="272" t="s">
        <v>542</v>
      </c>
      <c r="H33" s="274">
        <v>42685</v>
      </c>
      <c r="I33" s="272" t="s">
        <v>543</v>
      </c>
      <c r="J33" s="271" t="s">
        <v>544</v>
      </c>
      <c r="K33" s="278" t="s">
        <v>545</v>
      </c>
      <c r="L33" s="272" t="s">
        <v>34</v>
      </c>
      <c r="M33" s="272" t="s">
        <v>34</v>
      </c>
      <c r="N33" s="272" t="s">
        <v>34</v>
      </c>
      <c r="O33" s="278" t="s">
        <v>51</v>
      </c>
      <c r="P33" s="275" t="s">
        <v>548</v>
      </c>
      <c r="Q33" s="278" t="s">
        <v>39</v>
      </c>
      <c r="R33" s="276" t="s">
        <v>550</v>
      </c>
      <c r="S33" s="276" t="s">
        <v>34</v>
      </c>
      <c r="T33" s="273" t="s">
        <v>34</v>
      </c>
      <c r="U33" s="273" t="s">
        <v>34</v>
      </c>
      <c r="V33" s="277" t="s">
        <v>34</v>
      </c>
      <c r="W33" s="272" t="s">
        <v>34</v>
      </c>
      <c r="X33" s="272" t="s">
        <v>34</v>
      </c>
      <c r="Y33" s="272" t="s">
        <v>1470</v>
      </c>
      <c r="Z33" s="272" t="s">
        <v>1470</v>
      </c>
      <c r="AA33" s="281" t="s">
        <v>125</v>
      </c>
      <c r="AB33" s="273" t="s">
        <v>1463</v>
      </c>
      <c r="AC33" s="273" t="s">
        <v>103</v>
      </c>
      <c r="AD33" s="330" t="s">
        <v>1521</v>
      </c>
      <c r="AE33" s="272" t="s">
        <v>125</v>
      </c>
      <c r="AF33" s="272" t="s">
        <v>552</v>
      </c>
      <c r="AG33" s="307" t="s">
        <v>1296</v>
      </c>
      <c r="AH33" s="273" t="s">
        <v>34</v>
      </c>
      <c r="AI33" s="273" t="s">
        <v>34</v>
      </c>
      <c r="AJ33" s="271"/>
      <c r="AK33" s="271"/>
      <c r="AL33" s="271"/>
      <c r="AM33" s="271"/>
      <c r="AN33" s="271"/>
      <c r="AO33" s="271"/>
      <c r="AP33" s="271"/>
    </row>
    <row r="34" spans="1:42" ht="15.75" hidden="1" customHeight="1" x14ac:dyDescent="0.25">
      <c r="A34" s="272" t="s">
        <v>523</v>
      </c>
      <c r="B34" s="272" t="s">
        <v>108</v>
      </c>
      <c r="C34" s="272" t="s">
        <v>508</v>
      </c>
      <c r="D34" s="272" t="s">
        <v>103</v>
      </c>
      <c r="E34" s="272" t="s">
        <v>518</v>
      </c>
      <c r="F34" s="272" t="s">
        <v>519</v>
      </c>
      <c r="G34" s="272" t="s">
        <v>520</v>
      </c>
      <c r="H34" s="327">
        <v>42879</v>
      </c>
      <c r="I34" s="272" t="s">
        <v>1385</v>
      </c>
      <c r="J34" s="271" t="s">
        <v>1384</v>
      </c>
      <c r="K34" s="320" t="s">
        <v>1631</v>
      </c>
      <c r="L34" s="272" t="s">
        <v>34</v>
      </c>
      <c r="M34" s="272" t="s">
        <v>34</v>
      </c>
      <c r="N34" s="272" t="s">
        <v>34</v>
      </c>
      <c r="O34" s="278" t="s">
        <v>51</v>
      </c>
      <c r="P34" s="386" t="s">
        <v>1386</v>
      </c>
      <c r="Q34" s="278" t="s">
        <v>39</v>
      </c>
      <c r="R34" s="386" t="s">
        <v>1387</v>
      </c>
      <c r="S34" s="386" t="s">
        <v>1388</v>
      </c>
      <c r="T34" s="273" t="s">
        <v>34</v>
      </c>
      <c r="U34" s="273" t="s">
        <v>34</v>
      </c>
      <c r="V34" s="277" t="s">
        <v>34</v>
      </c>
      <c r="W34" s="272" t="s">
        <v>34</v>
      </c>
      <c r="X34" s="272" t="s">
        <v>34</v>
      </c>
      <c r="Y34" s="273" t="s">
        <v>1470</v>
      </c>
      <c r="Z34" s="273" t="s">
        <v>1470</v>
      </c>
      <c r="AA34" s="281" t="s">
        <v>125</v>
      </c>
      <c r="AB34" s="273" t="s">
        <v>34</v>
      </c>
      <c r="AC34" s="273" t="s">
        <v>103</v>
      </c>
      <c r="AD34" s="301" t="s">
        <v>521</v>
      </c>
      <c r="AE34" s="272" t="s">
        <v>125</v>
      </c>
      <c r="AF34" s="272" t="s">
        <v>519</v>
      </c>
      <c r="AG34" s="335" t="s">
        <v>521</v>
      </c>
      <c r="AH34" s="280" t="s">
        <v>1297</v>
      </c>
      <c r="AI34" s="273" t="s">
        <v>34</v>
      </c>
      <c r="AJ34" s="271"/>
      <c r="AK34" s="271"/>
      <c r="AL34" s="271"/>
      <c r="AM34" s="271"/>
      <c r="AN34" s="271"/>
      <c r="AO34" s="271"/>
      <c r="AP34" s="271"/>
    </row>
    <row r="35" spans="1:42" ht="15.75" hidden="1" customHeight="1" x14ac:dyDescent="0.25">
      <c r="A35" s="271" t="s">
        <v>1402</v>
      </c>
      <c r="B35" s="272" t="s">
        <v>794</v>
      </c>
      <c r="C35" s="272" t="s">
        <v>575</v>
      </c>
      <c r="D35" s="272" t="s">
        <v>103</v>
      </c>
      <c r="E35" s="272" t="s">
        <v>1403</v>
      </c>
      <c r="F35" s="336" t="s">
        <v>1404</v>
      </c>
      <c r="G35" s="272" t="s">
        <v>1405</v>
      </c>
      <c r="H35" s="316">
        <v>42860</v>
      </c>
      <c r="I35" s="272" t="s">
        <v>1406</v>
      </c>
      <c r="J35" s="272" t="s">
        <v>1407</v>
      </c>
      <c r="K35" s="272" t="s">
        <v>1423</v>
      </c>
      <c r="L35" s="273" t="s">
        <v>34</v>
      </c>
      <c r="M35" s="272" t="s">
        <v>34</v>
      </c>
      <c r="N35" s="272" t="s">
        <v>34</v>
      </c>
      <c r="O35" s="275" t="s">
        <v>44</v>
      </c>
      <c r="P35" s="275" t="s">
        <v>1408</v>
      </c>
      <c r="Q35" s="280" t="s">
        <v>44</v>
      </c>
      <c r="R35" s="322" t="s">
        <v>1409</v>
      </c>
      <c r="S35" s="278" t="s">
        <v>34</v>
      </c>
      <c r="T35" s="273" t="s">
        <v>34</v>
      </c>
      <c r="U35" s="273" t="s">
        <v>34</v>
      </c>
      <c r="V35" s="273" t="s">
        <v>34</v>
      </c>
      <c r="W35" s="273" t="s">
        <v>34</v>
      </c>
      <c r="X35" s="273" t="s">
        <v>34</v>
      </c>
      <c r="Y35" s="273" t="s">
        <v>1471</v>
      </c>
      <c r="Z35" s="273" t="s">
        <v>1471</v>
      </c>
      <c r="AA35" s="337" t="s">
        <v>125</v>
      </c>
      <c r="AB35" s="337" t="s">
        <v>1502</v>
      </c>
      <c r="AC35" s="337" t="s">
        <v>44</v>
      </c>
      <c r="AD35" s="273" t="s">
        <v>34</v>
      </c>
      <c r="AE35" s="272" t="s">
        <v>34</v>
      </c>
      <c r="AF35" s="273" t="s">
        <v>34</v>
      </c>
      <c r="AG35" s="273" t="s">
        <v>34</v>
      </c>
      <c r="AH35" s="273" t="s">
        <v>34</v>
      </c>
      <c r="AI35" s="273" t="s">
        <v>34</v>
      </c>
      <c r="AJ35" s="271"/>
      <c r="AK35" s="271"/>
      <c r="AL35" s="271"/>
      <c r="AM35" s="271"/>
      <c r="AN35" s="271"/>
      <c r="AO35" s="271"/>
      <c r="AP35" s="271"/>
    </row>
    <row r="36" spans="1:42" ht="15.75" customHeight="1" x14ac:dyDescent="0.25">
      <c r="A36" s="272" t="s">
        <v>498</v>
      </c>
      <c r="B36" s="272" t="s">
        <v>499</v>
      </c>
      <c r="C36" s="272" t="s">
        <v>436</v>
      </c>
      <c r="D36" s="272" t="s">
        <v>103</v>
      </c>
      <c r="E36" s="272" t="s">
        <v>500</v>
      </c>
      <c r="F36" s="272" t="s">
        <v>501</v>
      </c>
      <c r="G36" s="271" t="s">
        <v>503</v>
      </c>
      <c r="H36" s="321">
        <v>42662</v>
      </c>
      <c r="I36" s="272" t="s">
        <v>34</v>
      </c>
      <c r="J36" s="272" t="s">
        <v>34</v>
      </c>
      <c r="K36" s="273" t="s">
        <v>504</v>
      </c>
      <c r="L36" s="272" t="s">
        <v>42</v>
      </c>
      <c r="M36" s="272" t="s">
        <v>1383</v>
      </c>
      <c r="N36" s="273" t="s">
        <v>34</v>
      </c>
      <c r="O36" s="278" t="s">
        <v>60</v>
      </c>
      <c r="P36" s="276" t="s">
        <v>505</v>
      </c>
      <c r="Q36" s="273" t="s">
        <v>34</v>
      </c>
      <c r="R36" s="272" t="s">
        <v>34</v>
      </c>
      <c r="S36" s="272" t="s">
        <v>34</v>
      </c>
      <c r="T36" s="273" t="s">
        <v>34</v>
      </c>
      <c r="U36" s="273" t="s">
        <v>34</v>
      </c>
      <c r="V36" s="277" t="s">
        <v>34</v>
      </c>
      <c r="W36" s="273" t="s">
        <v>34</v>
      </c>
      <c r="X36" s="273" t="s">
        <v>34</v>
      </c>
      <c r="Y36" s="273" t="s">
        <v>34</v>
      </c>
      <c r="Z36" s="273" t="s">
        <v>34</v>
      </c>
      <c r="AA36" s="280" t="s">
        <v>34</v>
      </c>
      <c r="AB36" s="322" t="s">
        <v>1539</v>
      </c>
      <c r="AC36" s="280" t="s">
        <v>34</v>
      </c>
      <c r="AD36" s="273" t="s">
        <v>34</v>
      </c>
      <c r="AE36" s="272" t="s">
        <v>34</v>
      </c>
      <c r="AF36" s="273" t="s">
        <v>63</v>
      </c>
      <c r="AG36" s="273" t="s">
        <v>34</v>
      </c>
      <c r="AH36" s="273" t="s">
        <v>34</v>
      </c>
      <c r="AI36" s="273" t="s">
        <v>34</v>
      </c>
      <c r="AJ36" s="271"/>
      <c r="AK36" s="271"/>
      <c r="AL36" s="271"/>
      <c r="AM36" s="271"/>
      <c r="AN36" s="271"/>
      <c r="AO36" s="271"/>
      <c r="AP36" s="271"/>
    </row>
    <row r="37" spans="1:42" ht="15.75" customHeight="1" x14ac:dyDescent="0.25">
      <c r="A37" s="272" t="s">
        <v>468</v>
      </c>
      <c r="B37" s="272" t="s">
        <v>469</v>
      </c>
      <c r="C37" s="272" t="s">
        <v>436</v>
      </c>
      <c r="D37" s="272" t="s">
        <v>103</v>
      </c>
      <c r="E37" s="272" t="s">
        <v>470</v>
      </c>
      <c r="F37" s="322" t="s">
        <v>471</v>
      </c>
      <c r="G37" s="271" t="s">
        <v>473</v>
      </c>
      <c r="H37" s="327">
        <v>42662</v>
      </c>
      <c r="I37" s="272" t="s">
        <v>34</v>
      </c>
      <c r="J37" s="272" t="s">
        <v>34</v>
      </c>
      <c r="K37" s="328" t="s">
        <v>1398</v>
      </c>
      <c r="L37" s="272" t="s">
        <v>34</v>
      </c>
      <c r="M37" s="272" t="s">
        <v>34</v>
      </c>
      <c r="N37" s="273" t="s">
        <v>34</v>
      </c>
      <c r="O37" s="278" t="s">
        <v>60</v>
      </c>
      <c r="P37" s="276" t="s">
        <v>474</v>
      </c>
      <c r="Q37" s="273" t="s">
        <v>34</v>
      </c>
      <c r="R37" s="272" t="s">
        <v>34</v>
      </c>
      <c r="S37" s="272" t="s">
        <v>34</v>
      </c>
      <c r="T37" s="273" t="s">
        <v>34</v>
      </c>
      <c r="U37" s="273" t="s">
        <v>34</v>
      </c>
      <c r="V37" s="277" t="s">
        <v>34</v>
      </c>
      <c r="W37" s="273" t="s">
        <v>34</v>
      </c>
      <c r="X37" s="273" t="s">
        <v>34</v>
      </c>
      <c r="Y37" s="273" t="s">
        <v>34</v>
      </c>
      <c r="Z37" s="273" t="s">
        <v>34</v>
      </c>
      <c r="AA37" s="280" t="s">
        <v>34</v>
      </c>
      <c r="AB37" s="280" t="s">
        <v>1539</v>
      </c>
      <c r="AC37" s="280" t="s">
        <v>34</v>
      </c>
      <c r="AD37" s="281" t="s">
        <v>34</v>
      </c>
      <c r="AE37" s="272" t="s">
        <v>34</v>
      </c>
      <c r="AF37" s="273" t="s">
        <v>63</v>
      </c>
      <c r="AG37" s="273" t="s">
        <v>34</v>
      </c>
      <c r="AH37" s="273" t="s">
        <v>34</v>
      </c>
      <c r="AI37" s="273" t="s">
        <v>34</v>
      </c>
      <c r="AJ37" s="271"/>
      <c r="AK37" s="271"/>
      <c r="AL37" s="271"/>
      <c r="AM37" s="271"/>
      <c r="AN37" s="271"/>
      <c r="AO37" s="271"/>
      <c r="AP37" s="271"/>
    </row>
    <row r="38" spans="1:42" ht="15.75" customHeight="1" x14ac:dyDescent="0.25">
      <c r="A38" s="272" t="s">
        <v>431</v>
      </c>
      <c r="B38" s="272" t="s">
        <v>434</v>
      </c>
      <c r="C38" s="272" t="s">
        <v>436</v>
      </c>
      <c r="D38" s="272" t="s">
        <v>103</v>
      </c>
      <c r="E38" s="323" t="s">
        <v>438</v>
      </c>
      <c r="F38" s="272" t="s">
        <v>439</v>
      </c>
      <c r="G38" s="271" t="s">
        <v>440</v>
      </c>
      <c r="H38" s="321">
        <v>42662</v>
      </c>
      <c r="I38" s="272" t="s">
        <v>441</v>
      </c>
      <c r="J38" s="271" t="s">
        <v>442</v>
      </c>
      <c r="K38" s="272" t="s">
        <v>34</v>
      </c>
      <c r="L38" s="272" t="s">
        <v>34</v>
      </c>
      <c r="M38" s="272" t="s">
        <v>34</v>
      </c>
      <c r="N38" s="272" t="s">
        <v>34</v>
      </c>
      <c r="O38" s="278" t="s">
        <v>60</v>
      </c>
      <c r="P38" s="276" t="s">
        <v>444</v>
      </c>
      <c r="Q38" s="273" t="s">
        <v>34</v>
      </c>
      <c r="R38" s="272" t="s">
        <v>34</v>
      </c>
      <c r="S38" s="272" t="s">
        <v>34</v>
      </c>
      <c r="T38" s="273" t="s">
        <v>34</v>
      </c>
      <c r="U38" s="273" t="s">
        <v>34</v>
      </c>
      <c r="V38" s="277" t="s">
        <v>34</v>
      </c>
      <c r="W38" s="273" t="s">
        <v>34</v>
      </c>
      <c r="X38" s="273" t="s">
        <v>34</v>
      </c>
      <c r="Y38" s="273" t="s">
        <v>34</v>
      </c>
      <c r="Z38" s="273" t="s">
        <v>34</v>
      </c>
      <c r="AA38" s="280" t="s">
        <v>34</v>
      </c>
      <c r="AB38" s="280" t="s">
        <v>1539</v>
      </c>
      <c r="AC38" s="280" t="s">
        <v>34</v>
      </c>
      <c r="AD38" s="281" t="s">
        <v>34</v>
      </c>
      <c r="AE38" s="272" t="s">
        <v>34</v>
      </c>
      <c r="AF38" s="273" t="s">
        <v>63</v>
      </c>
      <c r="AG38" s="273" t="s">
        <v>34</v>
      </c>
      <c r="AH38" s="273" t="s">
        <v>34</v>
      </c>
      <c r="AI38" s="273" t="s">
        <v>34</v>
      </c>
      <c r="AJ38" s="271"/>
      <c r="AK38" s="271"/>
      <c r="AL38" s="271"/>
      <c r="AM38" s="271"/>
      <c r="AN38" s="271"/>
      <c r="AO38" s="271"/>
      <c r="AP38" s="271"/>
    </row>
    <row r="39" spans="1:42" ht="15.75" customHeight="1" x14ac:dyDescent="0.25">
      <c r="A39" s="272" t="s">
        <v>492</v>
      </c>
      <c r="B39" s="272" t="s">
        <v>492</v>
      </c>
      <c r="C39" s="272" t="s">
        <v>436</v>
      </c>
      <c r="D39" s="272" t="s">
        <v>103</v>
      </c>
      <c r="E39" s="272" t="s">
        <v>493</v>
      </c>
      <c r="F39" s="272" t="s">
        <v>494</v>
      </c>
      <c r="G39" s="271" t="s">
        <v>495</v>
      </c>
      <c r="H39" s="274">
        <v>42662</v>
      </c>
      <c r="I39" s="272" t="s">
        <v>34</v>
      </c>
      <c r="J39" s="272" t="s">
        <v>34</v>
      </c>
      <c r="K39" s="272" t="s">
        <v>34</v>
      </c>
      <c r="L39" s="272" t="s">
        <v>42</v>
      </c>
      <c r="M39" s="272" t="s">
        <v>1450</v>
      </c>
      <c r="N39" s="272" t="s">
        <v>34</v>
      </c>
      <c r="O39" s="278" t="s">
        <v>60</v>
      </c>
      <c r="P39" s="276" t="s">
        <v>496</v>
      </c>
      <c r="Q39" s="272" t="s">
        <v>34</v>
      </c>
      <c r="R39" s="272" t="s">
        <v>34</v>
      </c>
      <c r="S39" s="272" t="s">
        <v>34</v>
      </c>
      <c r="T39" s="273" t="s">
        <v>34</v>
      </c>
      <c r="U39" s="273" t="s">
        <v>34</v>
      </c>
      <c r="V39" s="277" t="s">
        <v>34</v>
      </c>
      <c r="W39" s="273" t="s">
        <v>34</v>
      </c>
      <c r="X39" s="273" t="s">
        <v>34</v>
      </c>
      <c r="Y39" s="273" t="s">
        <v>34</v>
      </c>
      <c r="Z39" s="273" t="s">
        <v>34</v>
      </c>
      <c r="AA39" s="280" t="s">
        <v>34</v>
      </c>
      <c r="AB39" s="280" t="s">
        <v>1539</v>
      </c>
      <c r="AC39" s="280" t="s">
        <v>34</v>
      </c>
      <c r="AD39" s="281" t="s">
        <v>34</v>
      </c>
      <c r="AE39" s="272" t="s">
        <v>34</v>
      </c>
      <c r="AF39" s="273" t="s">
        <v>63</v>
      </c>
      <c r="AG39" s="273" t="s">
        <v>34</v>
      </c>
      <c r="AH39" s="273" t="s">
        <v>34</v>
      </c>
      <c r="AI39" s="273" t="s">
        <v>34</v>
      </c>
      <c r="AJ39" s="271"/>
      <c r="AK39" s="271"/>
      <c r="AL39" s="271"/>
      <c r="AM39" s="271"/>
      <c r="AN39" s="271"/>
      <c r="AO39" s="271"/>
      <c r="AP39" s="271"/>
    </row>
    <row r="40" spans="1:42" ht="15.75" customHeight="1" x14ac:dyDescent="0.25">
      <c r="A40" s="272" t="s">
        <v>523</v>
      </c>
      <c r="B40" s="272" t="s">
        <v>614</v>
      </c>
      <c r="C40" s="272" t="s">
        <v>508</v>
      </c>
      <c r="D40" s="272" t="s">
        <v>103</v>
      </c>
      <c r="E40" s="272" t="s">
        <v>615</v>
      </c>
      <c r="F40" s="272" t="s">
        <v>614</v>
      </c>
      <c r="G40" s="272" t="s">
        <v>616</v>
      </c>
      <c r="H40" s="327">
        <v>42670</v>
      </c>
      <c r="I40" s="272" t="s">
        <v>1347</v>
      </c>
      <c r="J40" s="272" t="s">
        <v>1346</v>
      </c>
      <c r="K40" s="320" t="s">
        <v>1380</v>
      </c>
      <c r="L40" s="272" t="s">
        <v>34</v>
      </c>
      <c r="M40" s="272" t="s">
        <v>34</v>
      </c>
      <c r="N40" s="272" t="s">
        <v>34</v>
      </c>
      <c r="O40" s="278" t="s">
        <v>51</v>
      </c>
      <c r="P40" s="329" t="s">
        <v>1345</v>
      </c>
      <c r="Q40" s="273" t="s">
        <v>34</v>
      </c>
      <c r="R40" s="272" t="s">
        <v>34</v>
      </c>
      <c r="S40" s="272" t="s">
        <v>34</v>
      </c>
      <c r="T40" s="273" t="s">
        <v>34</v>
      </c>
      <c r="U40" s="273" t="s">
        <v>34</v>
      </c>
      <c r="V40" s="277" t="s">
        <v>34</v>
      </c>
      <c r="W40" s="273" t="s">
        <v>34</v>
      </c>
      <c r="X40" s="273" t="s">
        <v>34</v>
      </c>
      <c r="Y40" s="273" t="s">
        <v>34</v>
      </c>
      <c r="Z40" s="273" t="s">
        <v>34</v>
      </c>
      <c r="AA40" s="280" t="s">
        <v>34</v>
      </c>
      <c r="AB40" s="322" t="s">
        <v>1539</v>
      </c>
      <c r="AC40" s="280" t="s">
        <v>34</v>
      </c>
      <c r="AD40" s="273" t="s">
        <v>34</v>
      </c>
      <c r="AE40" s="272" t="s">
        <v>34</v>
      </c>
      <c r="AF40" s="273" t="s">
        <v>34</v>
      </c>
      <c r="AG40" s="273" t="s">
        <v>34</v>
      </c>
      <c r="AH40" s="273" t="s">
        <v>34</v>
      </c>
      <c r="AI40" s="273" t="s">
        <v>34</v>
      </c>
      <c r="AJ40" s="271"/>
      <c r="AK40" s="271"/>
      <c r="AL40" s="271"/>
      <c r="AM40" s="271"/>
      <c r="AN40" s="271"/>
      <c r="AO40" s="271"/>
      <c r="AP40" s="271"/>
    </row>
    <row r="41" spans="1:42" ht="15.75" customHeight="1" x14ac:dyDescent="0.25">
      <c r="A41" s="272" t="s">
        <v>582</v>
      </c>
      <c r="B41" s="272" t="s">
        <v>583</v>
      </c>
      <c r="C41" s="272" t="s">
        <v>508</v>
      </c>
      <c r="D41" s="272" t="s">
        <v>103</v>
      </c>
      <c r="E41" s="272" t="s">
        <v>585</v>
      </c>
      <c r="F41" s="272" t="s">
        <v>586</v>
      </c>
      <c r="G41" s="271" t="s">
        <v>587</v>
      </c>
      <c r="H41" s="321">
        <v>42661</v>
      </c>
      <c r="I41" s="272" t="s">
        <v>588</v>
      </c>
      <c r="J41" s="271" t="s">
        <v>589</v>
      </c>
      <c r="K41" s="272" t="s">
        <v>590</v>
      </c>
      <c r="L41" s="272" t="s">
        <v>34</v>
      </c>
      <c r="M41" s="272" t="s">
        <v>34</v>
      </c>
      <c r="N41" s="272" t="s">
        <v>34</v>
      </c>
      <c r="O41" s="278" t="s">
        <v>51</v>
      </c>
      <c r="P41" s="276" t="s">
        <v>591</v>
      </c>
      <c r="Q41" s="273" t="s">
        <v>34</v>
      </c>
      <c r="R41" s="272" t="s">
        <v>34</v>
      </c>
      <c r="S41" s="272" t="s">
        <v>34</v>
      </c>
      <c r="T41" s="273" t="s">
        <v>34</v>
      </c>
      <c r="U41" s="273" t="s">
        <v>34</v>
      </c>
      <c r="V41" s="277" t="s">
        <v>34</v>
      </c>
      <c r="W41" s="273" t="s">
        <v>34</v>
      </c>
      <c r="X41" s="273" t="s">
        <v>34</v>
      </c>
      <c r="Y41" s="273" t="s">
        <v>34</v>
      </c>
      <c r="Z41" s="273" t="s">
        <v>34</v>
      </c>
      <c r="AA41" s="280" t="s">
        <v>34</v>
      </c>
      <c r="AB41" s="280" t="s">
        <v>1539</v>
      </c>
      <c r="AC41" s="280" t="s">
        <v>34</v>
      </c>
      <c r="AD41" s="281" t="s">
        <v>34</v>
      </c>
      <c r="AE41" s="272" t="s">
        <v>34</v>
      </c>
      <c r="AF41" s="273" t="s">
        <v>34</v>
      </c>
      <c r="AG41" s="273" t="s">
        <v>34</v>
      </c>
      <c r="AH41" s="273" t="s">
        <v>34</v>
      </c>
      <c r="AI41" s="273" t="s">
        <v>34</v>
      </c>
      <c r="AJ41" s="271"/>
      <c r="AK41" s="271"/>
      <c r="AL41" s="271"/>
      <c r="AM41" s="271"/>
      <c r="AN41" s="271"/>
      <c r="AO41" s="271"/>
      <c r="AP41" s="271"/>
    </row>
    <row r="42" spans="1:42" ht="15.75" hidden="1" customHeight="1" x14ac:dyDescent="0.25">
      <c r="A42" s="272" t="s">
        <v>617</v>
      </c>
      <c r="B42" s="272" t="s">
        <v>618</v>
      </c>
      <c r="C42" s="272" t="s">
        <v>508</v>
      </c>
      <c r="D42" s="272" t="s">
        <v>133</v>
      </c>
      <c r="E42" s="272" t="s">
        <v>619</v>
      </c>
      <c r="F42" s="336" t="s">
        <v>620</v>
      </c>
      <c r="G42" s="272" t="s">
        <v>621</v>
      </c>
      <c r="H42" s="274">
        <v>42814</v>
      </c>
      <c r="I42" s="272" t="s">
        <v>1353</v>
      </c>
      <c r="J42" s="272" t="s">
        <v>1354</v>
      </c>
      <c r="K42" s="278" t="s">
        <v>1375</v>
      </c>
      <c r="L42" s="272" t="s">
        <v>34</v>
      </c>
      <c r="M42" s="272" t="s">
        <v>34</v>
      </c>
      <c r="N42" s="272" t="s">
        <v>622</v>
      </c>
      <c r="O42" s="278" t="s">
        <v>41</v>
      </c>
      <c r="P42" s="276" t="s">
        <v>621</v>
      </c>
      <c r="Q42" s="278" t="s">
        <v>39</v>
      </c>
      <c r="R42" s="276" t="s">
        <v>623</v>
      </c>
      <c r="S42" s="276" t="s">
        <v>624</v>
      </c>
      <c r="T42" s="273" t="s">
        <v>39</v>
      </c>
      <c r="U42" s="326" t="s">
        <v>1355</v>
      </c>
      <c r="V42" s="277" t="s">
        <v>34</v>
      </c>
      <c r="W42" s="272" t="s">
        <v>75</v>
      </c>
      <c r="X42" s="272" t="s">
        <v>181</v>
      </c>
      <c r="Y42" s="272" t="s">
        <v>79</v>
      </c>
      <c r="Z42" s="272" t="s">
        <v>1470</v>
      </c>
      <c r="AA42" s="318" t="s">
        <v>217</v>
      </c>
      <c r="AB42" s="273" t="s">
        <v>34</v>
      </c>
      <c r="AC42" s="272" t="s">
        <v>133</v>
      </c>
      <c r="AD42" s="278" t="s">
        <v>1374</v>
      </c>
      <c r="AE42" s="272" t="s">
        <v>168</v>
      </c>
      <c r="AF42" s="290" t="s">
        <v>625</v>
      </c>
      <c r="AG42" s="291" t="s">
        <v>1374</v>
      </c>
      <c r="AH42" s="273" t="s">
        <v>34</v>
      </c>
      <c r="AI42" s="292" t="s">
        <v>174</v>
      </c>
      <c r="AJ42" s="271"/>
      <c r="AK42" s="271"/>
      <c r="AL42" s="271"/>
      <c r="AM42" s="271"/>
      <c r="AN42" s="271"/>
      <c r="AO42" s="271"/>
      <c r="AP42" s="271"/>
    </row>
    <row r="43" spans="1:42" ht="15.75" hidden="1" customHeight="1" x14ac:dyDescent="0.25">
      <c r="A43" s="271" t="s">
        <v>626</v>
      </c>
      <c r="B43" s="272" t="s">
        <v>627</v>
      </c>
      <c r="C43" s="272" t="s">
        <v>436</v>
      </c>
      <c r="D43" s="272" t="s">
        <v>133</v>
      </c>
      <c r="E43" s="272" t="s">
        <v>628</v>
      </c>
      <c r="F43" s="272" t="s">
        <v>1348</v>
      </c>
      <c r="G43" s="272" t="s">
        <v>629</v>
      </c>
      <c r="H43" s="287">
        <v>42814</v>
      </c>
      <c r="I43" s="272" t="s">
        <v>630</v>
      </c>
      <c r="J43" s="272" t="s">
        <v>1349</v>
      </c>
      <c r="K43" s="387" t="s">
        <v>1597</v>
      </c>
      <c r="L43" s="272" t="s">
        <v>34</v>
      </c>
      <c r="M43" s="272" t="s">
        <v>34</v>
      </c>
      <c r="N43" s="272" t="s">
        <v>302</v>
      </c>
      <c r="O43" s="278" t="s">
        <v>43</v>
      </c>
      <c r="P43" s="275" t="s">
        <v>631</v>
      </c>
      <c r="Q43" s="275" t="s">
        <v>42</v>
      </c>
      <c r="R43" s="278" t="s">
        <v>1351</v>
      </c>
      <c r="S43" s="278" t="s">
        <v>1352</v>
      </c>
      <c r="T43" s="273" t="s">
        <v>34</v>
      </c>
      <c r="U43" s="273" t="s">
        <v>34</v>
      </c>
      <c r="V43" s="277" t="s">
        <v>34</v>
      </c>
      <c r="W43" s="273" t="s">
        <v>34</v>
      </c>
      <c r="X43" s="273" t="s">
        <v>181</v>
      </c>
      <c r="Y43" s="272" t="s">
        <v>1470</v>
      </c>
      <c r="Z43" s="272" t="s">
        <v>1470</v>
      </c>
      <c r="AA43" s="273" t="s">
        <v>125</v>
      </c>
      <c r="AB43" s="273" t="s">
        <v>34</v>
      </c>
      <c r="AC43" s="273" t="s">
        <v>103</v>
      </c>
      <c r="AD43" s="339" t="s">
        <v>521</v>
      </c>
      <c r="AE43" s="272" t="s">
        <v>34</v>
      </c>
      <c r="AF43" s="273" t="s">
        <v>34</v>
      </c>
      <c r="AG43" s="273" t="s">
        <v>34</v>
      </c>
      <c r="AH43" s="273" t="s">
        <v>34</v>
      </c>
      <c r="AI43" s="272" t="s">
        <v>34</v>
      </c>
      <c r="AJ43" s="271"/>
      <c r="AK43" s="271"/>
      <c r="AL43" s="271"/>
      <c r="AM43" s="271"/>
      <c r="AN43" s="271"/>
      <c r="AO43" s="271"/>
      <c r="AP43" s="271"/>
    </row>
    <row r="44" spans="1:42" ht="15.75" hidden="1" customHeight="1" x14ac:dyDescent="0.25">
      <c r="A44" s="272" t="s">
        <v>635</v>
      </c>
      <c r="B44" s="272" t="s">
        <v>635</v>
      </c>
      <c r="C44" s="272" t="s">
        <v>508</v>
      </c>
      <c r="D44" s="272" t="s">
        <v>143</v>
      </c>
      <c r="E44" s="323" t="s">
        <v>636</v>
      </c>
      <c r="F44" s="272" t="s">
        <v>144</v>
      </c>
      <c r="G44" s="272" t="s">
        <v>637</v>
      </c>
      <c r="H44" s="287">
        <v>42720</v>
      </c>
      <c r="I44" s="272" t="s">
        <v>638</v>
      </c>
      <c r="J44" s="272" t="s">
        <v>639</v>
      </c>
      <c r="K44" s="320" t="s">
        <v>1378</v>
      </c>
      <c r="L44" s="272" t="s">
        <v>34</v>
      </c>
      <c r="M44" s="272" t="s">
        <v>34</v>
      </c>
      <c r="N44" s="272" t="s">
        <v>640</v>
      </c>
      <c r="O44" s="278" t="s">
        <v>41</v>
      </c>
      <c r="P44" s="276" t="s">
        <v>641</v>
      </c>
      <c r="Q44" s="278" t="s">
        <v>39</v>
      </c>
      <c r="R44" s="278" t="s">
        <v>642</v>
      </c>
      <c r="S44" s="276" t="s">
        <v>643</v>
      </c>
      <c r="T44" s="273" t="s">
        <v>39</v>
      </c>
      <c r="U44" s="271" t="s">
        <v>644</v>
      </c>
      <c r="V44" s="277" t="s">
        <v>645</v>
      </c>
      <c r="W44" s="272" t="s">
        <v>75</v>
      </c>
      <c r="X44" s="272" t="s">
        <v>75</v>
      </c>
      <c r="Y44" s="272" t="s">
        <v>79</v>
      </c>
      <c r="Z44" s="272" t="s">
        <v>1470</v>
      </c>
      <c r="AA44" s="318" t="s">
        <v>217</v>
      </c>
      <c r="AB44" s="320" t="s">
        <v>1487</v>
      </c>
      <c r="AC44" s="272" t="s">
        <v>143</v>
      </c>
      <c r="AD44" s="281" t="s">
        <v>647</v>
      </c>
      <c r="AE44" s="272" t="s">
        <v>217</v>
      </c>
      <c r="AF44" s="292" t="s">
        <v>646</v>
      </c>
      <c r="AG44" s="307" t="s">
        <v>647</v>
      </c>
      <c r="AH44" s="273" t="s">
        <v>34</v>
      </c>
      <c r="AI44" s="273" t="s">
        <v>34</v>
      </c>
      <c r="AJ44" s="271"/>
      <c r="AK44" s="271"/>
      <c r="AL44" s="271"/>
      <c r="AM44" s="271"/>
      <c r="AN44" s="271"/>
      <c r="AO44" s="271"/>
      <c r="AP44" s="271"/>
    </row>
    <row r="45" spans="1:42" ht="15.75" hidden="1" customHeight="1" x14ac:dyDescent="0.25">
      <c r="A45" s="272" t="s">
        <v>245</v>
      </c>
      <c r="B45" s="272" t="s">
        <v>246</v>
      </c>
      <c r="C45" s="272" t="s">
        <v>508</v>
      </c>
      <c r="D45" s="272" t="s">
        <v>143</v>
      </c>
      <c r="E45" s="272" t="s">
        <v>648</v>
      </c>
      <c r="F45" s="272" t="s">
        <v>649</v>
      </c>
      <c r="G45" s="272" t="s">
        <v>246</v>
      </c>
      <c r="H45" s="321">
        <v>42661</v>
      </c>
      <c r="I45" s="272" t="s">
        <v>650</v>
      </c>
      <c r="J45" s="271" t="s">
        <v>651</v>
      </c>
      <c r="K45" s="382" t="s">
        <v>1630</v>
      </c>
      <c r="L45" s="272" t="s">
        <v>34</v>
      </c>
      <c r="M45" s="272" t="s">
        <v>34</v>
      </c>
      <c r="N45" s="272" t="s">
        <v>34</v>
      </c>
      <c r="O45" s="272" t="s">
        <v>34</v>
      </c>
      <c r="P45" s="273" t="s">
        <v>653</v>
      </c>
      <c r="Q45" s="278" t="s">
        <v>39</v>
      </c>
      <c r="R45" s="278" t="s">
        <v>654</v>
      </c>
      <c r="S45" s="278" t="s">
        <v>655</v>
      </c>
      <c r="T45" s="272" t="s">
        <v>34</v>
      </c>
      <c r="U45" s="271" t="s">
        <v>246</v>
      </c>
      <c r="V45" s="277" t="s">
        <v>34</v>
      </c>
      <c r="W45" s="273" t="s">
        <v>34</v>
      </c>
      <c r="X45" s="273" t="s">
        <v>34</v>
      </c>
      <c r="Y45" s="272" t="s">
        <v>1470</v>
      </c>
      <c r="Z45" s="272" t="s">
        <v>1470</v>
      </c>
      <c r="AA45" s="273" t="s">
        <v>125</v>
      </c>
      <c r="AB45" s="273" t="s">
        <v>34</v>
      </c>
      <c r="AC45" s="273" t="s">
        <v>143</v>
      </c>
      <c r="AD45" s="301" t="s">
        <v>1523</v>
      </c>
      <c r="AE45" s="310" t="s">
        <v>125</v>
      </c>
      <c r="AF45" s="311" t="s">
        <v>246</v>
      </c>
      <c r="AG45" s="273" t="s">
        <v>34</v>
      </c>
      <c r="AH45" s="273" t="s">
        <v>34</v>
      </c>
      <c r="AI45" s="273" t="s">
        <v>111</v>
      </c>
      <c r="AJ45" s="340"/>
      <c r="AK45" s="340"/>
      <c r="AL45" s="340"/>
      <c r="AM45" s="340"/>
      <c r="AN45" s="340"/>
      <c r="AO45" s="340"/>
      <c r="AP45" s="340"/>
    </row>
    <row r="46" spans="1:42" ht="15.75" hidden="1" customHeight="1" x14ac:dyDescent="0.25">
      <c r="A46" s="272" t="s">
        <v>668</v>
      </c>
      <c r="B46" s="272" t="s">
        <v>668</v>
      </c>
      <c r="C46" s="272" t="s">
        <v>508</v>
      </c>
      <c r="D46" s="272" t="s">
        <v>150</v>
      </c>
      <c r="E46" s="272" t="s">
        <v>669</v>
      </c>
      <c r="F46" s="272" t="s">
        <v>670</v>
      </c>
      <c r="G46" s="272" t="s">
        <v>34</v>
      </c>
      <c r="H46" s="316">
        <v>42724</v>
      </c>
      <c r="I46" s="272" t="s">
        <v>671</v>
      </c>
      <c r="J46" s="272" t="s">
        <v>672</v>
      </c>
      <c r="K46" s="272" t="s">
        <v>34</v>
      </c>
      <c r="L46" s="272" t="s">
        <v>34</v>
      </c>
      <c r="M46" s="272" t="s">
        <v>34</v>
      </c>
      <c r="N46" s="272" t="s">
        <v>34</v>
      </c>
      <c r="O46" s="310" t="s">
        <v>41</v>
      </c>
      <c r="P46" s="276" t="s">
        <v>673</v>
      </c>
      <c r="Q46" s="278" t="s">
        <v>39</v>
      </c>
      <c r="R46" s="276" t="s">
        <v>674</v>
      </c>
      <c r="S46" s="276" t="s">
        <v>675</v>
      </c>
      <c r="T46" s="273" t="s">
        <v>34</v>
      </c>
      <c r="U46" s="272" t="s">
        <v>34</v>
      </c>
      <c r="V46" s="277" t="s">
        <v>34</v>
      </c>
      <c r="W46" s="272" t="s">
        <v>34</v>
      </c>
      <c r="X46" s="272" t="s">
        <v>34</v>
      </c>
      <c r="Y46" s="272" t="s">
        <v>1470</v>
      </c>
      <c r="Z46" s="272" t="s">
        <v>1470</v>
      </c>
      <c r="AA46" s="273" t="s">
        <v>125</v>
      </c>
      <c r="AB46" s="273" t="s">
        <v>34</v>
      </c>
      <c r="AC46" s="273" t="s">
        <v>150</v>
      </c>
      <c r="AD46" s="281" t="s">
        <v>677</v>
      </c>
      <c r="AE46" s="341"/>
      <c r="AF46" s="342" t="s">
        <v>676</v>
      </c>
      <c r="AG46" s="307" t="s">
        <v>677</v>
      </c>
      <c r="AH46" s="273" t="s">
        <v>34</v>
      </c>
      <c r="AI46" s="273" t="s">
        <v>34</v>
      </c>
      <c r="AJ46" s="271"/>
      <c r="AK46" s="271"/>
      <c r="AL46" s="271"/>
      <c r="AM46" s="271"/>
      <c r="AN46" s="271"/>
      <c r="AO46" s="271"/>
      <c r="AP46" s="271"/>
    </row>
    <row r="47" spans="1:42" ht="15.75" hidden="1" customHeight="1" x14ac:dyDescent="0.25">
      <c r="A47" s="272" t="s">
        <v>151</v>
      </c>
      <c r="B47" s="272" t="s">
        <v>151</v>
      </c>
      <c r="C47" s="272" t="s">
        <v>508</v>
      </c>
      <c r="D47" s="272" t="s">
        <v>150</v>
      </c>
      <c r="E47" s="272" t="s">
        <v>656</v>
      </c>
      <c r="F47" s="272" t="s">
        <v>657</v>
      </c>
      <c r="G47" s="272" t="s">
        <v>658</v>
      </c>
      <c r="H47" s="316">
        <v>42724</v>
      </c>
      <c r="I47" s="272" t="s">
        <v>659</v>
      </c>
      <c r="J47" s="272" t="s">
        <v>660</v>
      </c>
      <c r="K47" s="272" t="s">
        <v>661</v>
      </c>
      <c r="L47" s="272" t="s">
        <v>34</v>
      </c>
      <c r="M47" s="272" t="s">
        <v>34</v>
      </c>
      <c r="N47" s="272" t="s">
        <v>34</v>
      </c>
      <c r="O47" s="278" t="s">
        <v>51</v>
      </c>
      <c r="P47" s="276" t="s">
        <v>662</v>
      </c>
      <c r="Q47" s="278" t="s">
        <v>39</v>
      </c>
      <c r="R47" s="276" t="s">
        <v>663</v>
      </c>
      <c r="S47" s="278" t="s">
        <v>664</v>
      </c>
      <c r="T47" s="273" t="s">
        <v>34</v>
      </c>
      <c r="U47" s="272" t="s">
        <v>34</v>
      </c>
      <c r="V47" s="277" t="s">
        <v>34</v>
      </c>
      <c r="W47" s="272" t="s">
        <v>34</v>
      </c>
      <c r="X47" s="272" t="s">
        <v>34</v>
      </c>
      <c r="Y47" s="272" t="s">
        <v>1470</v>
      </c>
      <c r="Z47" s="272" t="s">
        <v>1470</v>
      </c>
      <c r="AA47" s="273" t="s">
        <v>125</v>
      </c>
      <c r="AB47" s="273" t="s">
        <v>34</v>
      </c>
      <c r="AC47" s="273" t="s">
        <v>150</v>
      </c>
      <c r="AD47" s="281" t="s">
        <v>666</v>
      </c>
      <c r="AE47" s="272" t="s">
        <v>125</v>
      </c>
      <c r="AF47" s="273" t="s">
        <v>665</v>
      </c>
      <c r="AG47" s="307" t="s">
        <v>666</v>
      </c>
      <c r="AH47" s="273" t="s">
        <v>667</v>
      </c>
      <c r="AI47" s="273" t="s">
        <v>34</v>
      </c>
      <c r="AJ47" s="271"/>
      <c r="AK47" s="271"/>
      <c r="AL47" s="271"/>
      <c r="AM47" s="271"/>
      <c r="AN47" s="271"/>
      <c r="AO47" s="271"/>
      <c r="AP47" s="271"/>
    </row>
    <row r="48" spans="1:42" ht="15.75" hidden="1" customHeight="1" x14ac:dyDescent="0.25">
      <c r="A48" s="272" t="s">
        <v>684</v>
      </c>
      <c r="B48" s="272" t="s">
        <v>685</v>
      </c>
      <c r="C48" s="272" t="s">
        <v>575</v>
      </c>
      <c r="D48" s="272" t="s">
        <v>679</v>
      </c>
      <c r="E48" s="272" t="s">
        <v>686</v>
      </c>
      <c r="F48" s="336" t="s">
        <v>687</v>
      </c>
      <c r="G48" s="272" t="s">
        <v>688</v>
      </c>
      <c r="H48" s="316">
        <v>42662</v>
      </c>
      <c r="I48" s="272" t="s">
        <v>689</v>
      </c>
      <c r="J48" s="271" t="s">
        <v>690</v>
      </c>
      <c r="K48" s="272" t="s">
        <v>34</v>
      </c>
      <c r="L48" s="272" t="s">
        <v>34</v>
      </c>
      <c r="M48" s="272" t="s">
        <v>34</v>
      </c>
      <c r="N48" s="272" t="s">
        <v>34</v>
      </c>
      <c r="O48" s="278" t="s">
        <v>44</v>
      </c>
      <c r="P48" s="276" t="s">
        <v>691</v>
      </c>
      <c r="Q48" s="278" t="s">
        <v>44</v>
      </c>
      <c r="R48" s="326" t="s">
        <v>692</v>
      </c>
      <c r="S48" s="276" t="s">
        <v>693</v>
      </c>
      <c r="T48" s="273" t="s">
        <v>34</v>
      </c>
      <c r="U48" s="272" t="s">
        <v>34</v>
      </c>
      <c r="V48" s="277" t="s">
        <v>34</v>
      </c>
      <c r="W48" s="272" t="s">
        <v>34</v>
      </c>
      <c r="X48" s="272" t="s">
        <v>34</v>
      </c>
      <c r="Y48" s="272" t="s">
        <v>1470</v>
      </c>
      <c r="Z48" s="272" t="s">
        <v>1470</v>
      </c>
      <c r="AA48" s="337" t="s">
        <v>125</v>
      </c>
      <c r="AB48" s="336" t="s">
        <v>1502</v>
      </c>
      <c r="AC48" s="337" t="s">
        <v>44</v>
      </c>
      <c r="AD48" s="281" t="s">
        <v>34</v>
      </c>
      <c r="AE48" s="272" t="s">
        <v>125</v>
      </c>
      <c r="AF48" s="273" t="s">
        <v>694</v>
      </c>
      <c r="AG48" s="307" t="s">
        <v>695</v>
      </c>
      <c r="AH48" s="273" t="s">
        <v>34</v>
      </c>
      <c r="AI48" s="273" t="s">
        <v>34</v>
      </c>
      <c r="AJ48" s="271"/>
      <c r="AK48" s="271"/>
      <c r="AL48" s="271"/>
      <c r="AM48" s="271"/>
      <c r="AN48" s="271"/>
      <c r="AO48" s="271"/>
      <c r="AP48" s="271"/>
    </row>
    <row r="49" spans="1:42" ht="15.75" hidden="1" customHeight="1" x14ac:dyDescent="0.25">
      <c r="A49" s="272" t="s">
        <v>678</v>
      </c>
      <c r="B49" s="272" t="s">
        <v>678</v>
      </c>
      <c r="C49" s="272" t="s">
        <v>436</v>
      </c>
      <c r="D49" s="272" t="s">
        <v>679</v>
      </c>
      <c r="E49" s="272" t="s">
        <v>680</v>
      </c>
      <c r="F49" s="272" t="s">
        <v>678</v>
      </c>
      <c r="G49" s="272" t="s">
        <v>34</v>
      </c>
      <c r="H49" s="401">
        <v>42975</v>
      </c>
      <c r="I49" s="378" t="s">
        <v>1623</v>
      </c>
      <c r="J49" s="378" t="s">
        <v>1621</v>
      </c>
      <c r="K49" s="378" t="s">
        <v>1629</v>
      </c>
      <c r="L49" s="272" t="s">
        <v>39</v>
      </c>
      <c r="M49" s="272" t="s">
        <v>682</v>
      </c>
      <c r="N49" s="272" t="s">
        <v>34</v>
      </c>
      <c r="O49" s="278" t="s">
        <v>51</v>
      </c>
      <c r="P49" s="276" t="s">
        <v>1624</v>
      </c>
      <c r="Q49" s="380" t="s">
        <v>39</v>
      </c>
      <c r="R49" s="381" t="s">
        <v>1625</v>
      </c>
      <c r="S49" s="381" t="s">
        <v>1626</v>
      </c>
      <c r="T49" s="273" t="s">
        <v>34</v>
      </c>
      <c r="U49" s="273" t="s">
        <v>1627</v>
      </c>
      <c r="V49" s="277" t="s">
        <v>1628</v>
      </c>
      <c r="W49" s="273" t="s">
        <v>34</v>
      </c>
      <c r="X49" s="273" t="s">
        <v>34</v>
      </c>
      <c r="Y49" s="273" t="s">
        <v>34</v>
      </c>
      <c r="Z49" s="273" t="s">
        <v>1470</v>
      </c>
      <c r="AA49" s="280" t="s">
        <v>34</v>
      </c>
      <c r="AB49" s="280" t="s">
        <v>1539</v>
      </c>
      <c r="AC49" s="280" t="s">
        <v>34</v>
      </c>
      <c r="AD49" s="273" t="s">
        <v>34</v>
      </c>
      <c r="AE49" s="272" t="s">
        <v>34</v>
      </c>
      <c r="AF49" s="273" t="s">
        <v>34</v>
      </c>
      <c r="AG49" s="273" t="s">
        <v>34</v>
      </c>
      <c r="AH49" s="273" t="s">
        <v>34</v>
      </c>
      <c r="AI49" s="273" t="s">
        <v>34</v>
      </c>
      <c r="AJ49" s="271"/>
      <c r="AK49" s="271"/>
      <c r="AL49" s="271"/>
      <c r="AM49" s="271"/>
      <c r="AN49" s="271"/>
      <c r="AO49" s="271"/>
      <c r="AP49" s="271"/>
    </row>
    <row r="50" spans="1:42" ht="15.75" hidden="1" customHeight="1" x14ac:dyDescent="0.25">
      <c r="A50" s="271" t="s">
        <v>696</v>
      </c>
      <c r="B50" s="272" t="s">
        <v>697</v>
      </c>
      <c r="C50" s="272" t="s">
        <v>508</v>
      </c>
      <c r="D50" s="272" t="s">
        <v>698</v>
      </c>
      <c r="E50" s="272" t="s">
        <v>699</v>
      </c>
      <c r="F50" s="336" t="s">
        <v>700</v>
      </c>
      <c r="G50" s="272" t="s">
        <v>701</v>
      </c>
      <c r="H50" s="327">
        <v>42745</v>
      </c>
      <c r="I50" s="272" t="s">
        <v>702</v>
      </c>
      <c r="J50" s="272" t="s">
        <v>703</v>
      </c>
      <c r="K50" s="320" t="s">
        <v>1330</v>
      </c>
      <c r="L50" s="272" t="s">
        <v>34</v>
      </c>
      <c r="M50" s="272" t="s">
        <v>34</v>
      </c>
      <c r="N50" s="272" t="s">
        <v>34</v>
      </c>
      <c r="O50" s="278" t="s">
        <v>1448</v>
      </c>
      <c r="P50" s="275" t="s">
        <v>701</v>
      </c>
      <c r="Q50" s="275" t="s">
        <v>39</v>
      </c>
      <c r="R50" s="322" t="s">
        <v>704</v>
      </c>
      <c r="S50" s="278" t="s">
        <v>705</v>
      </c>
      <c r="T50" s="311" t="s">
        <v>39</v>
      </c>
      <c r="U50" s="311" t="s">
        <v>706</v>
      </c>
      <c r="V50" s="277" t="s">
        <v>34</v>
      </c>
      <c r="W50" s="272" t="s">
        <v>34</v>
      </c>
      <c r="X50" s="272" t="s">
        <v>34</v>
      </c>
      <c r="Y50" s="273" t="s">
        <v>1443</v>
      </c>
      <c r="Z50" s="273" t="s">
        <v>1470</v>
      </c>
      <c r="AA50" s="337" t="s">
        <v>125</v>
      </c>
      <c r="AB50" s="337" t="s">
        <v>113</v>
      </c>
      <c r="AC50" s="337"/>
      <c r="AD50" s="281" t="s">
        <v>34</v>
      </c>
      <c r="AE50" s="272" t="s">
        <v>125</v>
      </c>
      <c r="AF50" s="272" t="s">
        <v>552</v>
      </c>
      <c r="AG50" s="344" t="s">
        <v>707</v>
      </c>
      <c r="AH50" s="272" t="s">
        <v>34</v>
      </c>
      <c r="AI50" s="272" t="s">
        <v>34</v>
      </c>
      <c r="AJ50" s="271"/>
      <c r="AK50" s="271"/>
      <c r="AL50" s="271"/>
      <c r="AM50" s="271"/>
      <c r="AN50" s="271"/>
      <c r="AO50" s="271"/>
      <c r="AP50" s="271"/>
    </row>
    <row r="51" spans="1:42" ht="15.75" hidden="1" customHeight="1" x14ac:dyDescent="0.25">
      <c r="A51" s="272" t="s">
        <v>245</v>
      </c>
      <c r="B51" s="272" t="s">
        <v>246</v>
      </c>
      <c r="C51" s="272" t="s">
        <v>508</v>
      </c>
      <c r="D51" s="272" t="s">
        <v>698</v>
      </c>
      <c r="E51" s="272" t="s">
        <v>708</v>
      </c>
      <c r="F51" s="272" t="s">
        <v>709</v>
      </c>
      <c r="G51" s="272" t="s">
        <v>34</v>
      </c>
      <c r="H51" s="279">
        <v>42671</v>
      </c>
      <c r="I51" s="272" t="s">
        <v>34</v>
      </c>
      <c r="J51" s="272" t="s">
        <v>34</v>
      </c>
      <c r="K51" s="272" t="s">
        <v>1307</v>
      </c>
      <c r="L51" s="272" t="s">
        <v>34</v>
      </c>
      <c r="M51" s="272" t="s">
        <v>34</v>
      </c>
      <c r="N51" s="272" t="s">
        <v>34</v>
      </c>
      <c r="O51" s="272" t="s">
        <v>34</v>
      </c>
      <c r="P51" s="273" t="s">
        <v>246</v>
      </c>
      <c r="Q51" s="278" t="s">
        <v>39</v>
      </c>
      <c r="R51" s="278" t="s">
        <v>710</v>
      </c>
      <c r="S51" s="278" t="s">
        <v>711</v>
      </c>
      <c r="T51" s="272" t="s">
        <v>34</v>
      </c>
      <c r="U51" s="271" t="s">
        <v>34</v>
      </c>
      <c r="V51" s="277" t="s">
        <v>34</v>
      </c>
      <c r="W51" s="273" t="s">
        <v>34</v>
      </c>
      <c r="X51" s="273" t="s">
        <v>712</v>
      </c>
      <c r="Y51" s="272" t="s">
        <v>1470</v>
      </c>
      <c r="Z51" s="272" t="s">
        <v>1470</v>
      </c>
      <c r="AA51" s="272" t="s">
        <v>125</v>
      </c>
      <c r="AB51" s="272" t="s">
        <v>34</v>
      </c>
      <c r="AC51" s="272" t="s">
        <v>698</v>
      </c>
      <c r="AD51" s="281" t="s">
        <v>1525</v>
      </c>
      <c r="AE51" s="272" t="s">
        <v>125</v>
      </c>
      <c r="AF51" s="273" t="s">
        <v>246</v>
      </c>
      <c r="AG51" s="345" t="s">
        <v>521</v>
      </c>
      <c r="AH51" s="273" t="s">
        <v>34</v>
      </c>
      <c r="AI51" s="273" t="s">
        <v>34</v>
      </c>
      <c r="AJ51" s="271"/>
      <c r="AK51" s="271"/>
      <c r="AL51" s="271"/>
      <c r="AM51" s="271"/>
      <c r="AN51" s="271"/>
      <c r="AO51" s="271"/>
      <c r="AP51" s="271"/>
    </row>
    <row r="52" spans="1:42" ht="15.75" customHeight="1" x14ac:dyDescent="0.25">
      <c r="A52" s="272" t="s">
        <v>713</v>
      </c>
      <c r="B52" s="272" t="s">
        <v>714</v>
      </c>
      <c r="C52" s="272" t="s">
        <v>436</v>
      </c>
      <c r="D52" s="272" t="s">
        <v>698</v>
      </c>
      <c r="E52" s="336" t="s">
        <v>1444</v>
      </c>
      <c r="F52" s="272" t="s">
        <v>491</v>
      </c>
      <c r="G52" s="272" t="s">
        <v>715</v>
      </c>
      <c r="H52" s="331">
        <v>42832</v>
      </c>
      <c r="I52" s="272" t="s">
        <v>1446</v>
      </c>
      <c r="J52" s="272" t="s">
        <v>1445</v>
      </c>
      <c r="K52" s="320" t="s">
        <v>1447</v>
      </c>
      <c r="L52" s="272" t="s">
        <v>34</v>
      </c>
      <c r="M52" s="272" t="s">
        <v>1381</v>
      </c>
      <c r="N52" s="272" t="s">
        <v>34</v>
      </c>
      <c r="O52" s="278" t="s">
        <v>1448</v>
      </c>
      <c r="P52" s="276" t="s">
        <v>1382</v>
      </c>
      <c r="Q52" s="273" t="s">
        <v>34</v>
      </c>
      <c r="R52" s="272" t="s">
        <v>34</v>
      </c>
      <c r="S52" s="272" t="s">
        <v>34</v>
      </c>
      <c r="T52" s="273" t="s">
        <v>34</v>
      </c>
      <c r="U52" s="273" t="s">
        <v>34</v>
      </c>
      <c r="V52" s="277" t="s">
        <v>34</v>
      </c>
      <c r="W52" s="273" t="s">
        <v>34</v>
      </c>
      <c r="X52" s="273" t="s">
        <v>34</v>
      </c>
      <c r="Y52" s="273" t="s">
        <v>34</v>
      </c>
      <c r="Z52" s="273" t="s">
        <v>34</v>
      </c>
      <c r="AA52" s="280" t="s">
        <v>34</v>
      </c>
      <c r="AB52" s="280" t="s">
        <v>1539</v>
      </c>
      <c r="AC52" s="280" t="s">
        <v>34</v>
      </c>
      <c r="AD52" s="273" t="s">
        <v>34</v>
      </c>
      <c r="AE52" s="272" t="s">
        <v>34</v>
      </c>
      <c r="AF52" s="273" t="s">
        <v>34</v>
      </c>
      <c r="AG52" s="273" t="s">
        <v>34</v>
      </c>
      <c r="AH52" s="273" t="s">
        <v>34</v>
      </c>
      <c r="AI52" s="273" t="s">
        <v>34</v>
      </c>
      <c r="AJ52" s="271"/>
      <c r="AK52" s="271"/>
      <c r="AL52" s="271"/>
      <c r="AM52" s="271"/>
      <c r="AN52" s="271"/>
      <c r="AO52" s="271"/>
      <c r="AP52" s="271"/>
    </row>
    <row r="53" spans="1:42" ht="15.75" hidden="1" customHeight="1" x14ac:dyDescent="0.25">
      <c r="A53" s="271" t="s">
        <v>1286</v>
      </c>
      <c r="B53" s="272" t="s">
        <v>1331</v>
      </c>
      <c r="C53" s="272" t="s">
        <v>436</v>
      </c>
      <c r="D53" s="272" t="s">
        <v>720</v>
      </c>
      <c r="E53" s="272" t="s">
        <v>1287</v>
      </c>
      <c r="F53" s="272" t="s">
        <v>1288</v>
      </c>
      <c r="G53" s="346" t="s">
        <v>1289</v>
      </c>
      <c r="H53" s="279">
        <v>42800</v>
      </c>
      <c r="I53" s="272" t="s">
        <v>1290</v>
      </c>
      <c r="J53" s="272" t="s">
        <v>1291</v>
      </c>
      <c r="K53" s="272" t="s">
        <v>1292</v>
      </c>
      <c r="L53" s="273" t="s">
        <v>34</v>
      </c>
      <c r="M53" s="272" t="s">
        <v>34</v>
      </c>
      <c r="N53" s="346" t="s">
        <v>1293</v>
      </c>
      <c r="O53" s="278" t="s">
        <v>43</v>
      </c>
      <c r="P53" s="347" t="s">
        <v>1294</v>
      </c>
      <c r="Q53" s="275" t="s">
        <v>42</v>
      </c>
      <c r="R53" s="278" t="s">
        <v>1295</v>
      </c>
      <c r="S53" s="278" t="s">
        <v>34</v>
      </c>
      <c r="T53" s="273" t="s">
        <v>42</v>
      </c>
      <c r="U53" s="314" t="s">
        <v>1485</v>
      </c>
      <c r="V53" s="273" t="s">
        <v>1332</v>
      </c>
      <c r="W53" s="273" t="s">
        <v>75</v>
      </c>
      <c r="X53" s="273" t="s">
        <v>75</v>
      </c>
      <c r="Y53" s="273" t="s">
        <v>79</v>
      </c>
      <c r="Z53" s="273" t="s">
        <v>1470</v>
      </c>
      <c r="AA53" s="318" t="s">
        <v>217</v>
      </c>
      <c r="AB53" s="273" t="s">
        <v>34</v>
      </c>
      <c r="AC53" s="272" t="s">
        <v>720</v>
      </c>
      <c r="AD53" s="281" t="s">
        <v>1514</v>
      </c>
      <c r="AE53" s="272" t="s">
        <v>217</v>
      </c>
      <c r="AF53" s="273" t="s">
        <v>34</v>
      </c>
      <c r="AG53" s="273" t="s">
        <v>34</v>
      </c>
      <c r="AH53" s="273" t="s">
        <v>34</v>
      </c>
      <c r="AI53" s="273" t="s">
        <v>34</v>
      </c>
      <c r="AJ53" s="271"/>
      <c r="AK53" s="271"/>
      <c r="AL53" s="271"/>
      <c r="AM53" s="271"/>
      <c r="AN53" s="271"/>
      <c r="AO53" s="271"/>
      <c r="AP53" s="271"/>
    </row>
    <row r="54" spans="1:42" ht="15.75" hidden="1" customHeight="1" x14ac:dyDescent="0.25">
      <c r="A54" s="272" t="s">
        <v>718</v>
      </c>
      <c r="B54" s="272" t="s">
        <v>719</v>
      </c>
      <c r="C54" s="272" t="s">
        <v>508</v>
      </c>
      <c r="D54" s="272" t="s">
        <v>720</v>
      </c>
      <c r="E54" s="336" t="s">
        <v>1505</v>
      </c>
      <c r="F54" s="336" t="s">
        <v>721</v>
      </c>
      <c r="G54" s="272" t="s">
        <v>34</v>
      </c>
      <c r="H54" s="327">
        <v>42745</v>
      </c>
      <c r="I54" s="272" t="s">
        <v>34</v>
      </c>
      <c r="J54" s="272" t="s">
        <v>34</v>
      </c>
      <c r="K54" s="320" t="s">
        <v>1401</v>
      </c>
      <c r="L54" s="272" t="s">
        <v>34</v>
      </c>
      <c r="M54" s="272" t="s">
        <v>34</v>
      </c>
      <c r="N54" s="272" t="s">
        <v>34</v>
      </c>
      <c r="O54" s="278" t="s">
        <v>51</v>
      </c>
      <c r="P54" s="276" t="s">
        <v>722</v>
      </c>
      <c r="Q54" s="273" t="s">
        <v>34</v>
      </c>
      <c r="R54" s="322" t="s">
        <v>723</v>
      </c>
      <c r="S54" s="272" t="s">
        <v>34</v>
      </c>
      <c r="T54" s="273" t="s">
        <v>34</v>
      </c>
      <c r="U54" s="273" t="s">
        <v>34</v>
      </c>
      <c r="V54" s="277" t="s">
        <v>34</v>
      </c>
      <c r="W54" s="273" t="s">
        <v>34</v>
      </c>
      <c r="X54" s="273" t="s">
        <v>34</v>
      </c>
      <c r="Y54" s="273" t="s">
        <v>1470</v>
      </c>
      <c r="Z54" s="273" t="s">
        <v>1470</v>
      </c>
      <c r="AA54" s="337" t="s">
        <v>125</v>
      </c>
      <c r="AB54" s="337" t="s">
        <v>113</v>
      </c>
      <c r="AC54" s="337"/>
      <c r="AD54" s="281" t="s">
        <v>34</v>
      </c>
      <c r="AE54" s="272" t="s">
        <v>34</v>
      </c>
      <c r="AF54" s="273" t="s">
        <v>34</v>
      </c>
      <c r="AG54" s="273" t="s">
        <v>34</v>
      </c>
      <c r="AH54" s="273" t="s">
        <v>34</v>
      </c>
      <c r="AI54" s="273" t="s">
        <v>34</v>
      </c>
      <c r="AJ54" s="271"/>
      <c r="AK54" s="271"/>
      <c r="AL54" s="271"/>
      <c r="AM54" s="271"/>
      <c r="AN54" s="271"/>
      <c r="AO54" s="271"/>
      <c r="AP54" s="271"/>
    </row>
    <row r="55" spans="1:42" ht="15.75" hidden="1" customHeight="1" x14ac:dyDescent="0.25">
      <c r="A55" s="272" t="s">
        <v>724</v>
      </c>
      <c r="B55" s="272" t="s">
        <v>724</v>
      </c>
      <c r="C55" s="272" t="s">
        <v>508</v>
      </c>
      <c r="D55" s="272" t="s">
        <v>720</v>
      </c>
      <c r="E55" s="272" t="s">
        <v>725</v>
      </c>
      <c r="F55" s="337" t="s">
        <v>726</v>
      </c>
      <c r="G55" s="273" t="s">
        <v>34</v>
      </c>
      <c r="H55" s="287">
        <v>42632</v>
      </c>
      <c r="I55" s="272" t="s">
        <v>727</v>
      </c>
      <c r="J55" s="272" t="s">
        <v>728</v>
      </c>
      <c r="K55" s="272" t="s">
        <v>34</v>
      </c>
      <c r="L55" s="272" t="s">
        <v>34</v>
      </c>
      <c r="M55" s="272" t="s">
        <v>34</v>
      </c>
      <c r="N55" s="272" t="s">
        <v>34</v>
      </c>
      <c r="O55" s="278" t="s">
        <v>41</v>
      </c>
      <c r="P55" s="276" t="s">
        <v>729</v>
      </c>
      <c r="Q55" s="278" t="s">
        <v>39</v>
      </c>
      <c r="R55" s="326" t="s">
        <v>730</v>
      </c>
      <c r="S55" s="276" t="s">
        <v>731</v>
      </c>
      <c r="T55" s="273" t="s">
        <v>34</v>
      </c>
      <c r="U55" s="273" t="s">
        <v>34</v>
      </c>
      <c r="V55" s="277" t="s">
        <v>732</v>
      </c>
      <c r="W55" s="273" t="s">
        <v>34</v>
      </c>
      <c r="X55" s="273" t="s">
        <v>34</v>
      </c>
      <c r="Y55" s="272" t="s">
        <v>1470</v>
      </c>
      <c r="Z55" s="272" t="s">
        <v>1470</v>
      </c>
      <c r="AA55" s="336" t="s">
        <v>125</v>
      </c>
      <c r="AB55" s="336" t="s">
        <v>1502</v>
      </c>
      <c r="AC55" s="336" t="s">
        <v>720</v>
      </c>
      <c r="AD55" s="281" t="s">
        <v>1524</v>
      </c>
      <c r="AE55" s="272" t="s">
        <v>217</v>
      </c>
      <c r="AF55" s="292" t="s">
        <v>720</v>
      </c>
      <c r="AG55" s="307" t="s">
        <v>733</v>
      </c>
      <c r="AH55" s="273" t="s">
        <v>34</v>
      </c>
      <c r="AI55" s="292" t="s">
        <v>174</v>
      </c>
      <c r="AJ55" s="271"/>
      <c r="AK55" s="271"/>
      <c r="AL55" s="271"/>
      <c r="AM55" s="271"/>
      <c r="AN55" s="271"/>
      <c r="AO55" s="271"/>
      <c r="AP55" s="271"/>
    </row>
    <row r="56" spans="1:42" ht="15.75" hidden="1" customHeight="1" x14ac:dyDescent="0.25">
      <c r="A56" s="272" t="s">
        <v>245</v>
      </c>
      <c r="B56" s="272" t="s">
        <v>246</v>
      </c>
      <c r="C56" s="272" t="s">
        <v>508</v>
      </c>
      <c r="D56" s="272" t="s">
        <v>720</v>
      </c>
      <c r="E56" s="272" t="s">
        <v>734</v>
      </c>
      <c r="F56" s="272" t="s">
        <v>735</v>
      </c>
      <c r="G56" s="272" t="s">
        <v>34</v>
      </c>
      <c r="H56" s="316">
        <v>42661</v>
      </c>
      <c r="I56" s="272" t="s">
        <v>736</v>
      </c>
      <c r="J56" s="271" t="s">
        <v>737</v>
      </c>
      <c r="K56" s="272" t="s">
        <v>738</v>
      </c>
      <c r="L56" s="272" t="s">
        <v>34</v>
      </c>
      <c r="M56" s="272" t="s">
        <v>34</v>
      </c>
      <c r="N56" s="272" t="s">
        <v>34</v>
      </c>
      <c r="O56" s="272" t="s">
        <v>34</v>
      </c>
      <c r="P56" s="273" t="s">
        <v>653</v>
      </c>
      <c r="Q56" s="278" t="s">
        <v>39</v>
      </c>
      <c r="R56" s="278" t="s">
        <v>739</v>
      </c>
      <c r="S56" s="278" t="s">
        <v>740</v>
      </c>
      <c r="T56" s="272" t="s">
        <v>34</v>
      </c>
      <c r="U56" s="271" t="s">
        <v>34</v>
      </c>
      <c r="V56" s="277" t="s">
        <v>34</v>
      </c>
      <c r="W56" s="273" t="s">
        <v>34</v>
      </c>
      <c r="X56" s="273" t="s">
        <v>712</v>
      </c>
      <c r="Y56" s="272" t="s">
        <v>1470</v>
      </c>
      <c r="Z56" s="272" t="s">
        <v>1470</v>
      </c>
      <c r="AA56" s="272" t="s">
        <v>125</v>
      </c>
      <c r="AB56" s="272" t="s">
        <v>34</v>
      </c>
      <c r="AC56" s="272" t="s">
        <v>720</v>
      </c>
      <c r="AD56" s="281" t="s">
        <v>741</v>
      </c>
      <c r="AE56" s="272" t="s">
        <v>125</v>
      </c>
      <c r="AF56" s="273" t="s">
        <v>246</v>
      </c>
      <c r="AG56" s="307" t="s">
        <v>741</v>
      </c>
      <c r="AH56" s="273" t="s">
        <v>34</v>
      </c>
      <c r="AI56" s="273" t="s">
        <v>34</v>
      </c>
      <c r="AJ56" s="271"/>
      <c r="AK56" s="271"/>
      <c r="AL56" s="271"/>
      <c r="AM56" s="271"/>
      <c r="AN56" s="271"/>
      <c r="AO56" s="271"/>
      <c r="AP56" s="271"/>
    </row>
    <row r="57" spans="1:42" s="174" customFormat="1" ht="15.75" hidden="1" customHeight="1" x14ac:dyDescent="0.25">
      <c r="A57" s="272" t="s">
        <v>245</v>
      </c>
      <c r="B57" s="272" t="s">
        <v>246</v>
      </c>
      <c r="C57" s="272" t="s">
        <v>508</v>
      </c>
      <c r="D57" s="272" t="s">
        <v>742</v>
      </c>
      <c r="E57" s="272" t="s">
        <v>743</v>
      </c>
      <c r="F57" s="272" t="s">
        <v>744</v>
      </c>
      <c r="G57" s="271" t="s">
        <v>745</v>
      </c>
      <c r="H57" s="316">
        <v>42661</v>
      </c>
      <c r="I57" s="272" t="s">
        <v>253</v>
      </c>
      <c r="J57" s="272" t="s">
        <v>254</v>
      </c>
      <c r="K57" s="272" t="s">
        <v>746</v>
      </c>
      <c r="L57" s="272" t="s">
        <v>34</v>
      </c>
      <c r="M57" s="272" t="s">
        <v>34</v>
      </c>
      <c r="N57" s="272" t="s">
        <v>34</v>
      </c>
      <c r="O57" s="272" t="s">
        <v>34</v>
      </c>
      <c r="P57" s="273" t="s">
        <v>653</v>
      </c>
      <c r="Q57" s="278" t="s">
        <v>39</v>
      </c>
      <c r="R57" s="276" t="s">
        <v>747</v>
      </c>
      <c r="S57" s="278" t="s">
        <v>34</v>
      </c>
      <c r="T57" s="272" t="s">
        <v>34</v>
      </c>
      <c r="U57" s="271" t="s">
        <v>34</v>
      </c>
      <c r="V57" s="277" t="s">
        <v>34</v>
      </c>
      <c r="W57" s="273" t="s">
        <v>34</v>
      </c>
      <c r="X57" s="273" t="s">
        <v>712</v>
      </c>
      <c r="Y57" s="272" t="s">
        <v>1470</v>
      </c>
      <c r="Z57" s="272" t="s">
        <v>1470</v>
      </c>
      <c r="AA57" s="272" t="s">
        <v>125</v>
      </c>
      <c r="AB57" s="272" t="s">
        <v>34</v>
      </c>
      <c r="AC57" s="272" t="s">
        <v>742</v>
      </c>
      <c r="AD57" s="281" t="s">
        <v>748</v>
      </c>
      <c r="AE57" s="272" t="s">
        <v>125</v>
      </c>
      <c r="AF57" s="292" t="s">
        <v>246</v>
      </c>
      <c r="AG57" s="307" t="s">
        <v>748</v>
      </c>
      <c r="AH57" s="273" t="s">
        <v>34</v>
      </c>
      <c r="AI57" s="292" t="s">
        <v>174</v>
      </c>
      <c r="AJ57" s="271"/>
      <c r="AK57" s="271"/>
      <c r="AL57" s="271"/>
      <c r="AM57" s="271"/>
      <c r="AN57" s="271"/>
      <c r="AO57" s="271"/>
      <c r="AP57" s="271"/>
    </row>
    <row r="58" spans="1:42" s="106" customFormat="1" ht="15.75" customHeight="1" x14ac:dyDescent="0.25">
      <c r="A58" s="272" t="s">
        <v>724</v>
      </c>
      <c r="B58" s="272" t="s">
        <v>724</v>
      </c>
      <c r="C58" s="272" t="s">
        <v>508</v>
      </c>
      <c r="D58" s="272" t="s">
        <v>175</v>
      </c>
      <c r="E58" s="272" t="s">
        <v>766</v>
      </c>
      <c r="F58" s="272" t="s">
        <v>218</v>
      </c>
      <c r="G58" s="272" t="s">
        <v>750</v>
      </c>
      <c r="H58" s="316">
        <v>42745</v>
      </c>
      <c r="I58" s="272" t="s">
        <v>220</v>
      </c>
      <c r="J58" s="272" t="s">
        <v>221</v>
      </c>
      <c r="K58" s="336" t="s">
        <v>767</v>
      </c>
      <c r="L58" s="272" t="s">
        <v>34</v>
      </c>
      <c r="M58" s="272" t="s">
        <v>34</v>
      </c>
      <c r="N58" s="272" t="s">
        <v>750</v>
      </c>
      <c r="O58" s="272" t="s">
        <v>34</v>
      </c>
      <c r="P58" s="272" t="s">
        <v>750</v>
      </c>
      <c r="Q58" s="278" t="s">
        <v>39</v>
      </c>
      <c r="R58" s="348" t="s">
        <v>763</v>
      </c>
      <c r="S58" s="349" t="s">
        <v>34</v>
      </c>
      <c r="T58" s="273" t="s">
        <v>39</v>
      </c>
      <c r="U58" s="271" t="s">
        <v>752</v>
      </c>
      <c r="V58" s="277" t="s">
        <v>768</v>
      </c>
      <c r="W58" s="272" t="s">
        <v>75</v>
      </c>
      <c r="X58" s="272" t="s">
        <v>75</v>
      </c>
      <c r="Y58" s="272" t="s">
        <v>79</v>
      </c>
      <c r="Z58" s="272" t="s">
        <v>34</v>
      </c>
      <c r="AA58" s="322" t="s">
        <v>34</v>
      </c>
      <c r="AB58" s="322" t="s">
        <v>1486</v>
      </c>
      <c r="AC58" s="333" t="s">
        <v>34</v>
      </c>
      <c r="AD58" s="281" t="s">
        <v>34</v>
      </c>
      <c r="AE58" s="272" t="s">
        <v>217</v>
      </c>
      <c r="AF58" s="290" t="s">
        <v>754</v>
      </c>
      <c r="AG58" s="307" t="s">
        <v>769</v>
      </c>
      <c r="AH58" s="350" t="s">
        <v>34</v>
      </c>
      <c r="AI58" s="292" t="s">
        <v>174</v>
      </c>
      <c r="AJ58" s="271"/>
      <c r="AK58" s="271"/>
      <c r="AL58" s="271"/>
      <c r="AM58" s="271"/>
      <c r="AN58" s="271"/>
      <c r="AO58" s="271"/>
      <c r="AP58" s="271"/>
    </row>
    <row r="59" spans="1:42" ht="15.75" customHeight="1" x14ac:dyDescent="0.25">
      <c r="A59" s="272" t="s">
        <v>724</v>
      </c>
      <c r="B59" s="272" t="s">
        <v>724</v>
      </c>
      <c r="C59" s="272" t="s">
        <v>508</v>
      </c>
      <c r="D59" s="272" t="s">
        <v>175</v>
      </c>
      <c r="E59" s="272" t="s">
        <v>770</v>
      </c>
      <c r="F59" s="272" t="s">
        <v>201</v>
      </c>
      <c r="G59" s="272" t="s">
        <v>750</v>
      </c>
      <c r="H59" s="316">
        <v>42745</v>
      </c>
      <c r="I59" s="272" t="s">
        <v>230</v>
      </c>
      <c r="J59" s="273" t="s">
        <v>771</v>
      </c>
      <c r="K59" s="272" t="s">
        <v>212</v>
      </c>
      <c r="L59" s="272" t="s">
        <v>34</v>
      </c>
      <c r="M59" s="272" t="s">
        <v>34</v>
      </c>
      <c r="N59" s="272" t="s">
        <v>750</v>
      </c>
      <c r="O59" s="272" t="s">
        <v>34</v>
      </c>
      <c r="P59" s="272" t="s">
        <v>750</v>
      </c>
      <c r="Q59" s="278" t="s">
        <v>39</v>
      </c>
      <c r="R59" s="349" t="s">
        <v>772</v>
      </c>
      <c r="S59" s="349" t="s">
        <v>34</v>
      </c>
      <c r="T59" s="273" t="s">
        <v>39</v>
      </c>
      <c r="U59" s="271" t="s">
        <v>752</v>
      </c>
      <c r="V59" s="277" t="s">
        <v>753</v>
      </c>
      <c r="W59" s="272" t="s">
        <v>75</v>
      </c>
      <c r="X59" s="272" t="s">
        <v>75</v>
      </c>
      <c r="Y59" s="272" t="s">
        <v>79</v>
      </c>
      <c r="Z59" s="272" t="s">
        <v>34</v>
      </c>
      <c r="AA59" s="322" t="s">
        <v>34</v>
      </c>
      <c r="AB59" s="322" t="s">
        <v>1486</v>
      </c>
      <c r="AC59" s="322" t="s">
        <v>34</v>
      </c>
      <c r="AD59" s="281" t="s">
        <v>34</v>
      </c>
      <c r="AE59" s="272" t="s">
        <v>217</v>
      </c>
      <c r="AF59" s="290" t="s">
        <v>754</v>
      </c>
      <c r="AG59" s="307" t="s">
        <v>34</v>
      </c>
      <c r="AH59" s="273" t="s">
        <v>34</v>
      </c>
      <c r="AI59" s="292" t="s">
        <v>174</v>
      </c>
      <c r="AJ59" s="271"/>
      <c r="AK59" s="271"/>
      <c r="AL59" s="271"/>
      <c r="AM59" s="271"/>
      <c r="AN59" s="271"/>
      <c r="AO59" s="271"/>
      <c r="AP59" s="271"/>
    </row>
    <row r="60" spans="1:42" ht="15.75" customHeight="1" x14ac:dyDescent="0.25">
      <c r="A60" s="272" t="s">
        <v>724</v>
      </c>
      <c r="B60" s="272" t="s">
        <v>724</v>
      </c>
      <c r="C60" s="272" t="s">
        <v>508</v>
      </c>
      <c r="D60" s="272" t="s">
        <v>175</v>
      </c>
      <c r="E60" s="272" t="s">
        <v>764</v>
      </c>
      <c r="F60" s="272" t="s">
        <v>223</v>
      </c>
      <c r="G60" s="272" t="s">
        <v>750</v>
      </c>
      <c r="H60" s="316">
        <v>42745</v>
      </c>
      <c r="I60" s="272" t="s">
        <v>225</v>
      </c>
      <c r="J60" s="272" t="s">
        <v>226</v>
      </c>
      <c r="K60" s="272" t="s">
        <v>212</v>
      </c>
      <c r="L60" s="272" t="s">
        <v>34</v>
      </c>
      <c r="M60" s="272" t="s">
        <v>34</v>
      </c>
      <c r="N60" s="272" t="s">
        <v>750</v>
      </c>
      <c r="O60" s="272" t="s">
        <v>34</v>
      </c>
      <c r="P60" s="272" t="s">
        <v>750</v>
      </c>
      <c r="Q60" s="278" t="s">
        <v>39</v>
      </c>
      <c r="R60" s="349" t="s">
        <v>765</v>
      </c>
      <c r="S60" s="349" t="s">
        <v>34</v>
      </c>
      <c r="T60" s="273" t="s">
        <v>39</v>
      </c>
      <c r="U60" s="271" t="s">
        <v>752</v>
      </c>
      <c r="V60" s="277" t="s">
        <v>753</v>
      </c>
      <c r="W60" s="272" t="s">
        <v>224</v>
      </c>
      <c r="X60" s="272" t="s">
        <v>224</v>
      </c>
      <c r="Y60" s="272" t="s">
        <v>79</v>
      </c>
      <c r="Z60" s="272" t="s">
        <v>34</v>
      </c>
      <c r="AA60" s="322" t="s">
        <v>34</v>
      </c>
      <c r="AB60" s="322" t="s">
        <v>1486</v>
      </c>
      <c r="AC60" s="322" t="s">
        <v>34</v>
      </c>
      <c r="AD60" s="281" t="s">
        <v>34</v>
      </c>
      <c r="AE60" s="272" t="s">
        <v>217</v>
      </c>
      <c r="AF60" s="290" t="s">
        <v>754</v>
      </c>
      <c r="AG60" s="307" t="s">
        <v>34</v>
      </c>
      <c r="AH60" s="273" t="s">
        <v>34</v>
      </c>
      <c r="AI60" s="292" t="s">
        <v>174</v>
      </c>
      <c r="AJ60" s="271"/>
      <c r="AK60" s="271"/>
      <c r="AL60" s="271"/>
      <c r="AM60" s="271"/>
      <c r="AN60" s="271"/>
      <c r="AO60" s="271"/>
      <c r="AP60" s="271"/>
    </row>
    <row r="61" spans="1:42" ht="15.75" customHeight="1" x14ac:dyDescent="0.25">
      <c r="A61" s="272" t="s">
        <v>724</v>
      </c>
      <c r="B61" s="272" t="s">
        <v>724</v>
      </c>
      <c r="C61" s="272" t="s">
        <v>508</v>
      </c>
      <c r="D61" s="272" t="s">
        <v>175</v>
      </c>
      <c r="E61" s="272" t="s">
        <v>757</v>
      </c>
      <c r="F61" s="272" t="s">
        <v>233</v>
      </c>
      <c r="G61" s="272" t="s">
        <v>750</v>
      </c>
      <c r="H61" s="316">
        <v>42745</v>
      </c>
      <c r="I61" s="272" t="s">
        <v>236</v>
      </c>
      <c r="J61" s="272" t="s">
        <v>237</v>
      </c>
      <c r="K61" s="272" t="s">
        <v>212</v>
      </c>
      <c r="L61" s="272" t="s">
        <v>34</v>
      </c>
      <c r="M61" s="272" t="s">
        <v>34</v>
      </c>
      <c r="N61" s="272" t="s">
        <v>750</v>
      </c>
      <c r="O61" s="272" t="s">
        <v>34</v>
      </c>
      <c r="P61" s="272" t="s">
        <v>750</v>
      </c>
      <c r="Q61" s="278" t="s">
        <v>39</v>
      </c>
      <c r="R61" s="349" t="s">
        <v>758</v>
      </c>
      <c r="S61" s="349" t="s">
        <v>34</v>
      </c>
      <c r="T61" s="273" t="s">
        <v>39</v>
      </c>
      <c r="U61" s="271" t="s">
        <v>752</v>
      </c>
      <c r="V61" s="277" t="s">
        <v>753</v>
      </c>
      <c r="W61" s="272" t="s">
        <v>75</v>
      </c>
      <c r="X61" s="272" t="s">
        <v>75</v>
      </c>
      <c r="Y61" s="272" t="s">
        <v>79</v>
      </c>
      <c r="Z61" s="272" t="s">
        <v>34</v>
      </c>
      <c r="AA61" s="322" t="s">
        <v>34</v>
      </c>
      <c r="AB61" s="322" t="s">
        <v>1486</v>
      </c>
      <c r="AC61" s="322" t="s">
        <v>34</v>
      </c>
      <c r="AD61" s="281" t="s">
        <v>34</v>
      </c>
      <c r="AE61" s="272" t="s">
        <v>217</v>
      </c>
      <c r="AF61" s="290" t="s">
        <v>754</v>
      </c>
      <c r="AG61" s="307" t="s">
        <v>34</v>
      </c>
      <c r="AH61" s="273" t="s">
        <v>34</v>
      </c>
      <c r="AI61" s="292" t="s">
        <v>174</v>
      </c>
      <c r="AJ61" s="271"/>
      <c r="AK61" s="271"/>
      <c r="AL61" s="271"/>
      <c r="AM61" s="271"/>
      <c r="AN61" s="271"/>
      <c r="AO61" s="271"/>
      <c r="AP61" s="271"/>
    </row>
    <row r="62" spans="1:42" ht="15.75" customHeight="1" x14ac:dyDescent="0.25">
      <c r="A62" s="272" t="s">
        <v>724</v>
      </c>
      <c r="B62" s="272" t="s">
        <v>724</v>
      </c>
      <c r="C62" s="272" t="s">
        <v>508</v>
      </c>
      <c r="D62" s="272" t="s">
        <v>175</v>
      </c>
      <c r="E62" s="272" t="s">
        <v>755</v>
      </c>
      <c r="F62" s="272" t="s">
        <v>239</v>
      </c>
      <c r="G62" s="272" t="s">
        <v>750</v>
      </c>
      <c r="H62" s="316">
        <v>42745</v>
      </c>
      <c r="I62" s="272" t="s">
        <v>230</v>
      </c>
      <c r="J62" s="272" t="s">
        <v>231</v>
      </c>
      <c r="K62" s="272" t="s">
        <v>212</v>
      </c>
      <c r="L62" s="272" t="s">
        <v>34</v>
      </c>
      <c r="M62" s="272" t="s">
        <v>34</v>
      </c>
      <c r="N62" s="272" t="s">
        <v>750</v>
      </c>
      <c r="O62" s="272" t="s">
        <v>34</v>
      </c>
      <c r="P62" s="272" t="s">
        <v>750</v>
      </c>
      <c r="Q62" s="278" t="s">
        <v>39</v>
      </c>
      <c r="R62" s="349" t="s">
        <v>756</v>
      </c>
      <c r="S62" s="349" t="s">
        <v>34</v>
      </c>
      <c r="T62" s="273" t="s">
        <v>39</v>
      </c>
      <c r="U62" s="271" t="s">
        <v>752</v>
      </c>
      <c r="V62" s="277" t="s">
        <v>753</v>
      </c>
      <c r="W62" s="272" t="s">
        <v>75</v>
      </c>
      <c r="X62" s="272" t="s">
        <v>75</v>
      </c>
      <c r="Y62" s="272" t="s">
        <v>79</v>
      </c>
      <c r="Z62" s="272" t="s">
        <v>34</v>
      </c>
      <c r="AA62" s="322" t="s">
        <v>34</v>
      </c>
      <c r="AB62" s="322" t="s">
        <v>1486</v>
      </c>
      <c r="AC62" s="322" t="s">
        <v>34</v>
      </c>
      <c r="AD62" s="281" t="s">
        <v>34</v>
      </c>
      <c r="AE62" s="272" t="s">
        <v>217</v>
      </c>
      <c r="AF62" s="290" t="s">
        <v>754</v>
      </c>
      <c r="AG62" s="291" t="s">
        <v>34</v>
      </c>
      <c r="AH62" s="273" t="s">
        <v>34</v>
      </c>
      <c r="AI62" s="292" t="s">
        <v>174</v>
      </c>
      <c r="AJ62" s="271"/>
      <c r="AK62" s="271"/>
      <c r="AL62" s="271"/>
      <c r="AM62" s="271"/>
      <c r="AN62" s="271"/>
      <c r="AO62" s="271"/>
      <c r="AP62" s="271"/>
    </row>
    <row r="63" spans="1:42" ht="15.75" customHeight="1" x14ac:dyDescent="0.25">
      <c r="A63" s="272" t="s">
        <v>724</v>
      </c>
      <c r="B63" s="272" t="s">
        <v>724</v>
      </c>
      <c r="C63" s="272" t="s">
        <v>508</v>
      </c>
      <c r="D63" s="272" t="s">
        <v>175</v>
      </c>
      <c r="E63" s="272" t="s">
        <v>749</v>
      </c>
      <c r="F63" s="272" t="s">
        <v>252</v>
      </c>
      <c r="G63" s="272" t="s">
        <v>750</v>
      </c>
      <c r="H63" s="316">
        <v>42745</v>
      </c>
      <c r="I63" s="272" t="s">
        <v>230</v>
      </c>
      <c r="J63" s="272" t="s">
        <v>231</v>
      </c>
      <c r="K63" s="272" t="s">
        <v>212</v>
      </c>
      <c r="L63" s="272" t="s">
        <v>34</v>
      </c>
      <c r="M63" s="272" t="s">
        <v>34</v>
      </c>
      <c r="N63" s="272" t="s">
        <v>750</v>
      </c>
      <c r="O63" s="272" t="s">
        <v>34</v>
      </c>
      <c r="P63" s="272" t="s">
        <v>750</v>
      </c>
      <c r="Q63" s="278" t="s">
        <v>39</v>
      </c>
      <c r="R63" s="349" t="s">
        <v>751</v>
      </c>
      <c r="S63" s="349" t="s">
        <v>34</v>
      </c>
      <c r="T63" s="273" t="s">
        <v>39</v>
      </c>
      <c r="U63" s="271" t="s">
        <v>752</v>
      </c>
      <c r="V63" s="277" t="s">
        <v>753</v>
      </c>
      <c r="W63" s="272" t="s">
        <v>75</v>
      </c>
      <c r="X63" s="272" t="s">
        <v>75</v>
      </c>
      <c r="Y63" s="272" t="s">
        <v>79</v>
      </c>
      <c r="Z63" s="272" t="s">
        <v>34</v>
      </c>
      <c r="AA63" s="322" t="s">
        <v>34</v>
      </c>
      <c r="AB63" s="322" t="s">
        <v>1486</v>
      </c>
      <c r="AC63" s="322" t="s">
        <v>34</v>
      </c>
      <c r="AD63" s="281" t="s">
        <v>34</v>
      </c>
      <c r="AE63" s="272" t="s">
        <v>217</v>
      </c>
      <c r="AF63" s="290" t="s">
        <v>754</v>
      </c>
      <c r="AG63" s="307" t="s">
        <v>34</v>
      </c>
      <c r="AH63" s="273" t="s">
        <v>34</v>
      </c>
      <c r="AI63" s="292" t="s">
        <v>174</v>
      </c>
      <c r="AJ63" s="326"/>
      <c r="AK63" s="326"/>
      <c r="AL63" s="326"/>
      <c r="AM63" s="326"/>
      <c r="AN63" s="326"/>
      <c r="AO63" s="326"/>
      <c r="AP63" s="326"/>
    </row>
    <row r="64" spans="1:42" ht="15.75" hidden="1" customHeight="1" x14ac:dyDescent="0.25">
      <c r="A64" s="272" t="s">
        <v>724</v>
      </c>
      <c r="B64" s="272" t="s">
        <v>724</v>
      </c>
      <c r="C64" s="272" t="s">
        <v>508</v>
      </c>
      <c r="D64" s="272" t="s">
        <v>175</v>
      </c>
      <c r="E64" s="272" t="s">
        <v>759</v>
      </c>
      <c r="F64" s="313" t="s">
        <v>750</v>
      </c>
      <c r="G64" s="272" t="s">
        <v>760</v>
      </c>
      <c r="H64" s="316">
        <v>42745</v>
      </c>
      <c r="I64" s="272" t="s">
        <v>230</v>
      </c>
      <c r="J64" s="272" t="s">
        <v>231</v>
      </c>
      <c r="K64" s="272" t="s">
        <v>212</v>
      </c>
      <c r="L64" s="272" t="s">
        <v>34</v>
      </c>
      <c r="M64" s="272" t="s">
        <v>34</v>
      </c>
      <c r="N64" s="272" t="s">
        <v>761</v>
      </c>
      <c r="O64" s="278" t="s">
        <v>41</v>
      </c>
      <c r="P64" s="276" t="s">
        <v>762</v>
      </c>
      <c r="Q64" s="278" t="s">
        <v>39</v>
      </c>
      <c r="R64" s="278" t="s">
        <v>763</v>
      </c>
      <c r="S64" s="278" t="s">
        <v>34</v>
      </c>
      <c r="T64" s="273" t="s">
        <v>39</v>
      </c>
      <c r="U64" s="271" t="s">
        <v>752</v>
      </c>
      <c r="V64" s="277" t="s">
        <v>753</v>
      </c>
      <c r="W64" s="272" t="s">
        <v>75</v>
      </c>
      <c r="X64" s="272" t="s">
        <v>75</v>
      </c>
      <c r="Y64" s="272" t="s">
        <v>79</v>
      </c>
      <c r="Z64" s="272" t="s">
        <v>1470</v>
      </c>
      <c r="AA64" s="318" t="s">
        <v>217</v>
      </c>
      <c r="AB64" s="272" t="s">
        <v>34</v>
      </c>
      <c r="AC64" s="272" t="s">
        <v>175</v>
      </c>
      <c r="AD64" s="281" t="s">
        <v>769</v>
      </c>
      <c r="AE64" s="272" t="s">
        <v>217</v>
      </c>
      <c r="AF64" s="290" t="s">
        <v>754</v>
      </c>
      <c r="AG64" s="307" t="s">
        <v>34</v>
      </c>
      <c r="AH64" s="273" t="s">
        <v>34</v>
      </c>
      <c r="AI64" s="292" t="s">
        <v>1663</v>
      </c>
      <c r="AJ64" s="271"/>
      <c r="AK64" s="271"/>
      <c r="AL64" s="271"/>
      <c r="AM64" s="271"/>
      <c r="AN64" s="271"/>
      <c r="AO64" s="271"/>
      <c r="AP64" s="271"/>
    </row>
    <row r="65" spans="1:42" s="170" customFormat="1" ht="15.75" hidden="1" customHeight="1" x14ac:dyDescent="0.25">
      <c r="A65" s="271" t="s">
        <v>773</v>
      </c>
      <c r="B65" s="272" t="s">
        <v>774</v>
      </c>
      <c r="C65" s="272" t="s">
        <v>508</v>
      </c>
      <c r="D65" s="272" t="s">
        <v>263</v>
      </c>
      <c r="E65" s="272" t="s">
        <v>775</v>
      </c>
      <c r="F65" s="272" t="s">
        <v>774</v>
      </c>
      <c r="G65" s="272" t="s">
        <v>776</v>
      </c>
      <c r="H65" s="351">
        <v>42696</v>
      </c>
      <c r="I65" s="272" t="s">
        <v>777</v>
      </c>
      <c r="J65" s="272" t="s">
        <v>778</v>
      </c>
      <c r="K65" s="336" t="s">
        <v>633</v>
      </c>
      <c r="L65" s="272" t="s">
        <v>34</v>
      </c>
      <c r="M65" s="272" t="s">
        <v>34</v>
      </c>
      <c r="N65" s="272" t="s">
        <v>34</v>
      </c>
      <c r="O65" s="272" t="s">
        <v>34</v>
      </c>
      <c r="P65" s="273" t="s">
        <v>34</v>
      </c>
      <c r="Q65" s="278" t="s">
        <v>39</v>
      </c>
      <c r="R65" s="278" t="s">
        <v>1410</v>
      </c>
      <c r="S65" s="278" t="s">
        <v>34</v>
      </c>
      <c r="T65" s="273" t="s">
        <v>39</v>
      </c>
      <c r="U65" s="273" t="s">
        <v>776</v>
      </c>
      <c r="V65" s="277" t="s">
        <v>779</v>
      </c>
      <c r="W65" s="273" t="s">
        <v>75</v>
      </c>
      <c r="X65" s="273" t="s">
        <v>75</v>
      </c>
      <c r="Y65" s="273" t="s">
        <v>90</v>
      </c>
      <c r="Z65" s="273" t="s">
        <v>1470</v>
      </c>
      <c r="AA65" s="318" t="s">
        <v>168</v>
      </c>
      <c r="AB65" s="273" t="s">
        <v>34</v>
      </c>
      <c r="AC65" s="273" t="s">
        <v>263</v>
      </c>
      <c r="AD65" s="281" t="s">
        <v>780</v>
      </c>
      <c r="AE65" s="272" t="s">
        <v>168</v>
      </c>
      <c r="AF65" s="290" t="s">
        <v>263</v>
      </c>
      <c r="AG65" s="307" t="s">
        <v>780</v>
      </c>
      <c r="AH65" s="273" t="s">
        <v>34</v>
      </c>
      <c r="AI65" s="292" t="s">
        <v>174</v>
      </c>
      <c r="AJ65" s="271"/>
      <c r="AK65" s="271"/>
      <c r="AL65" s="271"/>
      <c r="AM65" s="271"/>
      <c r="AN65" s="271"/>
      <c r="AO65" s="271"/>
      <c r="AP65" s="271"/>
    </row>
    <row r="66" spans="1:42" ht="15.75" hidden="1" customHeight="1" x14ac:dyDescent="0.25">
      <c r="A66" s="271" t="s">
        <v>793</v>
      </c>
      <c r="B66" s="272" t="s">
        <v>794</v>
      </c>
      <c r="C66" s="272" t="s">
        <v>575</v>
      </c>
      <c r="D66" s="272" t="s">
        <v>267</v>
      </c>
      <c r="E66" s="272" t="s">
        <v>795</v>
      </c>
      <c r="F66" s="272" t="s">
        <v>796</v>
      </c>
      <c r="G66" s="272" t="s">
        <v>797</v>
      </c>
      <c r="H66" s="353">
        <v>42975</v>
      </c>
      <c r="I66" s="272" t="s">
        <v>798</v>
      </c>
      <c r="J66" s="271" t="s">
        <v>799</v>
      </c>
      <c r="K66" s="399" t="s">
        <v>1622</v>
      </c>
      <c r="L66" s="272" t="s">
        <v>34</v>
      </c>
      <c r="M66" s="272" t="s">
        <v>34</v>
      </c>
      <c r="N66" s="272" t="s">
        <v>34</v>
      </c>
      <c r="O66" s="278" t="s">
        <v>44</v>
      </c>
      <c r="P66" s="275" t="s">
        <v>801</v>
      </c>
      <c r="Q66" s="278" t="s">
        <v>44</v>
      </c>
      <c r="R66" s="278" t="s">
        <v>802</v>
      </c>
      <c r="S66" s="278" t="s">
        <v>803</v>
      </c>
      <c r="T66" s="272" t="s">
        <v>44</v>
      </c>
      <c r="U66" s="273" t="s">
        <v>804</v>
      </c>
      <c r="V66" s="277" t="s">
        <v>805</v>
      </c>
      <c r="W66" s="273" t="s">
        <v>75</v>
      </c>
      <c r="X66" s="273" t="s">
        <v>75</v>
      </c>
      <c r="Y66" s="272" t="s">
        <v>90</v>
      </c>
      <c r="Z66" s="273" t="s">
        <v>1470</v>
      </c>
      <c r="AA66" s="318" t="s">
        <v>168</v>
      </c>
      <c r="AB66" s="273" t="s">
        <v>34</v>
      </c>
      <c r="AC66" s="272" t="s">
        <v>267</v>
      </c>
      <c r="AD66" s="379" t="s">
        <v>1603</v>
      </c>
      <c r="AE66" s="278" t="s">
        <v>168</v>
      </c>
      <c r="AF66" s="290" t="s">
        <v>267</v>
      </c>
      <c r="AG66" s="400" t="s">
        <v>1603</v>
      </c>
      <c r="AH66" s="273" t="s">
        <v>34</v>
      </c>
      <c r="AI66" s="292" t="s">
        <v>174</v>
      </c>
      <c r="AJ66" s="271"/>
      <c r="AK66" s="271"/>
      <c r="AL66" s="271"/>
      <c r="AM66" s="271"/>
      <c r="AN66" s="271"/>
      <c r="AO66" s="271"/>
      <c r="AP66" s="271"/>
    </row>
    <row r="67" spans="1:42" ht="15.75" hidden="1" customHeight="1" x14ac:dyDescent="0.25">
      <c r="A67" s="272" t="s">
        <v>245</v>
      </c>
      <c r="B67" s="272" t="s">
        <v>246</v>
      </c>
      <c r="C67" s="272" t="s">
        <v>508</v>
      </c>
      <c r="D67" s="272" t="s">
        <v>267</v>
      </c>
      <c r="E67" s="272" t="s">
        <v>786</v>
      </c>
      <c r="F67" s="272" t="s">
        <v>787</v>
      </c>
      <c r="G67" s="271" t="s">
        <v>788</v>
      </c>
      <c r="H67" s="316">
        <v>42660</v>
      </c>
      <c r="I67" s="272" t="s">
        <v>789</v>
      </c>
      <c r="J67" s="272" t="s">
        <v>790</v>
      </c>
      <c r="K67" s="272" t="s">
        <v>738</v>
      </c>
      <c r="L67" s="272" t="s">
        <v>34</v>
      </c>
      <c r="M67" s="272" t="s">
        <v>34</v>
      </c>
      <c r="N67" s="272" t="s">
        <v>34</v>
      </c>
      <c r="O67" s="272" t="s">
        <v>34</v>
      </c>
      <c r="P67" s="273" t="s">
        <v>653</v>
      </c>
      <c r="Q67" s="278" t="s">
        <v>39</v>
      </c>
      <c r="R67" s="278" t="s">
        <v>1411</v>
      </c>
      <c r="S67" s="276" t="s">
        <v>791</v>
      </c>
      <c r="T67" s="272" t="s">
        <v>34</v>
      </c>
      <c r="U67" s="271" t="s">
        <v>34</v>
      </c>
      <c r="V67" s="277" t="s">
        <v>34</v>
      </c>
      <c r="W67" s="273" t="s">
        <v>34</v>
      </c>
      <c r="X67" s="273" t="s">
        <v>712</v>
      </c>
      <c r="Y67" s="272" t="s">
        <v>1470</v>
      </c>
      <c r="Z67" s="272" t="s">
        <v>1470</v>
      </c>
      <c r="AA67" s="272" t="s">
        <v>125</v>
      </c>
      <c r="AB67" s="273" t="s">
        <v>34</v>
      </c>
      <c r="AC67" s="272" t="s">
        <v>267</v>
      </c>
      <c r="AD67" s="259" t="s">
        <v>792</v>
      </c>
      <c r="AE67" s="352" t="s">
        <v>125</v>
      </c>
      <c r="AF67" s="352" t="s">
        <v>246</v>
      </c>
      <c r="AG67" s="307" t="s">
        <v>792</v>
      </c>
      <c r="AH67" s="273" t="s">
        <v>34</v>
      </c>
      <c r="AI67" s="273" t="s">
        <v>34</v>
      </c>
      <c r="AJ67" s="271"/>
      <c r="AK67" s="271"/>
      <c r="AL67" s="271"/>
      <c r="AM67" s="271"/>
      <c r="AN67" s="271"/>
      <c r="AO67" s="271"/>
      <c r="AP67" s="271"/>
    </row>
    <row r="68" spans="1:42" ht="15.75" hidden="1" customHeight="1" x14ac:dyDescent="0.25">
      <c r="A68" s="271" t="s">
        <v>1075</v>
      </c>
      <c r="B68" s="272" t="s">
        <v>1665</v>
      </c>
      <c r="C68" s="272" t="s">
        <v>508</v>
      </c>
      <c r="D68" s="272" t="s">
        <v>267</v>
      </c>
      <c r="E68" s="272" t="s">
        <v>1666</v>
      </c>
      <c r="F68" s="272" t="s">
        <v>1667</v>
      </c>
      <c r="G68" s="272" t="s">
        <v>1668</v>
      </c>
      <c r="H68" s="385">
        <v>43066</v>
      </c>
      <c r="I68" s="389" t="s">
        <v>1670</v>
      </c>
      <c r="J68" s="272" t="s">
        <v>1669</v>
      </c>
      <c r="K68" s="422" t="s">
        <v>1042</v>
      </c>
      <c r="L68" s="389" t="s">
        <v>34</v>
      </c>
      <c r="M68" s="389" t="s">
        <v>34</v>
      </c>
      <c r="N68" s="389" t="s">
        <v>34</v>
      </c>
      <c r="O68" s="389" t="s">
        <v>34</v>
      </c>
      <c r="P68" s="415" t="s">
        <v>34</v>
      </c>
      <c r="Q68" s="278" t="s">
        <v>39</v>
      </c>
      <c r="R68" s="381" t="s">
        <v>1671</v>
      </c>
      <c r="S68" s="381" t="s">
        <v>1671</v>
      </c>
      <c r="T68" s="394" t="s">
        <v>34</v>
      </c>
      <c r="U68" s="394" t="s">
        <v>34</v>
      </c>
      <c r="V68" s="423" t="s">
        <v>34</v>
      </c>
      <c r="W68" s="394" t="s">
        <v>34</v>
      </c>
      <c r="X68" s="394" t="s">
        <v>1664</v>
      </c>
      <c r="Y68" s="394" t="s">
        <v>34</v>
      </c>
      <c r="Z68" s="394" t="s">
        <v>1470</v>
      </c>
      <c r="AA68" s="273"/>
      <c r="AB68" s="273"/>
      <c r="AC68" s="273"/>
      <c r="AD68" s="273"/>
      <c r="AE68" s="272"/>
      <c r="AF68" s="273"/>
      <c r="AG68" s="273"/>
      <c r="AH68" s="394" t="s">
        <v>1664</v>
      </c>
      <c r="AI68" s="394" t="s">
        <v>1664</v>
      </c>
      <c r="AJ68" s="271"/>
      <c r="AK68" s="271"/>
      <c r="AL68" s="271"/>
      <c r="AM68" s="271"/>
      <c r="AN68" s="271"/>
      <c r="AO68" s="271"/>
      <c r="AP68" s="271"/>
    </row>
    <row r="69" spans="1:42" ht="15.75" hidden="1" customHeight="1" x14ac:dyDescent="0.25">
      <c r="A69" s="272" t="s">
        <v>1605</v>
      </c>
      <c r="B69" s="272" t="s">
        <v>1604</v>
      </c>
      <c r="C69" s="272" t="s">
        <v>508</v>
      </c>
      <c r="D69" s="272" t="s">
        <v>272</v>
      </c>
      <c r="E69" s="272" t="s">
        <v>1606</v>
      </c>
      <c r="F69" s="272" t="s">
        <v>1607</v>
      </c>
      <c r="G69" s="272" t="s">
        <v>1608</v>
      </c>
      <c r="H69" s="393">
        <v>42974</v>
      </c>
      <c r="I69" s="272" t="s">
        <v>1610</v>
      </c>
      <c r="J69" s="272" t="s">
        <v>1609</v>
      </c>
      <c r="K69" s="390" t="s">
        <v>1616</v>
      </c>
      <c r="L69" s="272" t="s">
        <v>34</v>
      </c>
      <c r="M69" s="272" t="s">
        <v>34</v>
      </c>
      <c r="N69" s="272" t="s">
        <v>1611</v>
      </c>
      <c r="O69" s="278" t="s">
        <v>51</v>
      </c>
      <c r="P69" s="384" t="s">
        <v>1612</v>
      </c>
      <c r="Q69" s="278" t="s">
        <v>39</v>
      </c>
      <c r="R69" s="402" t="s">
        <v>1613</v>
      </c>
      <c r="S69" s="389" t="s">
        <v>34</v>
      </c>
      <c r="T69" s="394" t="s">
        <v>34</v>
      </c>
      <c r="U69" s="394" t="s">
        <v>34</v>
      </c>
      <c r="V69" s="391" t="s">
        <v>1614</v>
      </c>
      <c r="W69" s="392" t="s">
        <v>34</v>
      </c>
      <c r="X69" s="392" t="s">
        <v>1615</v>
      </c>
      <c r="Y69" s="273" t="s">
        <v>1470</v>
      </c>
      <c r="Z69" s="273" t="s">
        <v>1470</v>
      </c>
      <c r="AA69" s="174"/>
      <c r="AB69" s="174"/>
      <c r="AC69" s="273"/>
      <c r="AD69" s="273"/>
      <c r="AE69" s="273" t="s">
        <v>217</v>
      </c>
      <c r="AF69" s="273" t="s">
        <v>552</v>
      </c>
      <c r="AG69" s="272" t="s">
        <v>1639</v>
      </c>
      <c r="AH69" s="273" t="s">
        <v>1640</v>
      </c>
      <c r="AI69" s="273"/>
      <c r="AJ69" s="271"/>
      <c r="AK69" s="271"/>
      <c r="AL69" s="271"/>
      <c r="AM69" s="271"/>
      <c r="AN69" s="271"/>
      <c r="AO69" s="271"/>
      <c r="AP69" s="271"/>
    </row>
    <row r="70" spans="1:42" ht="15.75" hidden="1" customHeight="1" x14ac:dyDescent="0.25">
      <c r="A70" s="272" t="s">
        <v>34</v>
      </c>
      <c r="B70" s="272" t="s">
        <v>34</v>
      </c>
      <c r="C70" s="272" t="s">
        <v>508</v>
      </c>
      <c r="D70" s="272" t="s">
        <v>272</v>
      </c>
      <c r="E70" s="272" t="s">
        <v>807</v>
      </c>
      <c r="F70" s="272" t="s">
        <v>273</v>
      </c>
      <c r="G70" s="272" t="s">
        <v>34</v>
      </c>
      <c r="H70" s="282">
        <v>42796</v>
      </c>
      <c r="I70" s="272" t="s">
        <v>808</v>
      </c>
      <c r="J70" s="355" t="s">
        <v>809</v>
      </c>
      <c r="K70" s="320" t="s">
        <v>1326</v>
      </c>
      <c r="L70" s="272" t="s">
        <v>34</v>
      </c>
      <c r="M70" s="272" t="s">
        <v>34</v>
      </c>
      <c r="N70" s="272" t="s">
        <v>34</v>
      </c>
      <c r="O70" s="278" t="s">
        <v>51</v>
      </c>
      <c r="P70" s="276" t="s">
        <v>810</v>
      </c>
      <c r="Q70" s="278" t="s">
        <v>39</v>
      </c>
      <c r="R70" s="322" t="s">
        <v>1412</v>
      </c>
      <c r="S70" s="276" t="s">
        <v>1413</v>
      </c>
      <c r="T70" s="273" t="s">
        <v>39</v>
      </c>
      <c r="U70" s="281" t="s">
        <v>1327</v>
      </c>
      <c r="V70" s="281" t="s">
        <v>1328</v>
      </c>
      <c r="W70" s="272" t="s">
        <v>75</v>
      </c>
      <c r="X70" s="272" t="s">
        <v>75</v>
      </c>
      <c r="Y70" s="273" t="s">
        <v>79</v>
      </c>
      <c r="Z70" s="273" t="s">
        <v>1470</v>
      </c>
      <c r="AA70" s="273" t="s">
        <v>217</v>
      </c>
      <c r="AB70" s="280" t="s">
        <v>1488</v>
      </c>
      <c r="AC70" s="273" t="s">
        <v>272</v>
      </c>
      <c r="AD70" s="337" t="s">
        <v>34</v>
      </c>
      <c r="AE70" s="356" t="s">
        <v>217</v>
      </c>
      <c r="AF70" s="356" t="s">
        <v>811</v>
      </c>
      <c r="AG70" s="337" t="s">
        <v>34</v>
      </c>
      <c r="AH70" s="337" t="s">
        <v>34</v>
      </c>
      <c r="AI70" s="337" t="s">
        <v>34</v>
      </c>
      <c r="AJ70" s="271"/>
      <c r="AK70" s="271"/>
      <c r="AL70" s="271"/>
      <c r="AM70" s="271"/>
      <c r="AN70" s="271"/>
      <c r="AO70" s="271"/>
      <c r="AP70" s="271"/>
    </row>
    <row r="71" spans="1:42" ht="15.75" hidden="1" customHeight="1" x14ac:dyDescent="0.25">
      <c r="A71" s="272" t="s">
        <v>812</v>
      </c>
      <c r="B71" s="272" t="s">
        <v>812</v>
      </c>
      <c r="C71" s="272" t="s">
        <v>812</v>
      </c>
      <c r="D71" s="272" t="s">
        <v>272</v>
      </c>
      <c r="E71" s="272" t="s">
        <v>813</v>
      </c>
      <c r="F71" s="272" t="s">
        <v>1425</v>
      </c>
      <c r="G71" s="271" t="s">
        <v>814</v>
      </c>
      <c r="H71" s="343">
        <v>42751</v>
      </c>
      <c r="I71" s="272" t="s">
        <v>34</v>
      </c>
      <c r="J71" s="272" t="s">
        <v>34</v>
      </c>
      <c r="K71" s="272" t="s">
        <v>34</v>
      </c>
      <c r="L71" s="272" t="s">
        <v>34</v>
      </c>
      <c r="M71" s="272" t="s">
        <v>34</v>
      </c>
      <c r="N71" s="272" t="s">
        <v>34</v>
      </c>
      <c r="O71" s="278" t="s">
        <v>815</v>
      </c>
      <c r="P71" s="276" t="s">
        <v>816</v>
      </c>
      <c r="Q71" s="275" t="s">
        <v>48</v>
      </c>
      <c r="R71" s="278" t="s">
        <v>817</v>
      </c>
      <c r="S71" s="278" t="s">
        <v>1426</v>
      </c>
      <c r="T71" s="273" t="s">
        <v>48</v>
      </c>
      <c r="U71" s="273" t="s">
        <v>818</v>
      </c>
      <c r="V71" s="277" t="s">
        <v>34</v>
      </c>
      <c r="W71" s="273" t="s">
        <v>34</v>
      </c>
      <c r="X71" s="273" t="s">
        <v>34</v>
      </c>
      <c r="Y71" s="273" t="s">
        <v>1443</v>
      </c>
      <c r="Z71" s="273" t="s">
        <v>1470</v>
      </c>
      <c r="AA71" s="273" t="s">
        <v>125</v>
      </c>
      <c r="AB71" s="273" t="s">
        <v>34</v>
      </c>
      <c r="AC71" s="273" t="s">
        <v>272</v>
      </c>
      <c r="AD71" s="281" t="s">
        <v>1516</v>
      </c>
      <c r="AE71" s="272" t="s">
        <v>34</v>
      </c>
      <c r="AF71" s="273" t="s">
        <v>34</v>
      </c>
      <c r="AG71" s="273" t="s">
        <v>34</v>
      </c>
      <c r="AH71" s="273" t="s">
        <v>34</v>
      </c>
      <c r="AI71" s="273" t="s">
        <v>34</v>
      </c>
      <c r="AJ71" s="271"/>
      <c r="AK71" s="271"/>
      <c r="AL71" s="271"/>
      <c r="AM71" s="271"/>
      <c r="AN71" s="271"/>
      <c r="AO71" s="271"/>
      <c r="AP71" s="271"/>
    </row>
    <row r="72" spans="1:42" ht="15.75" hidden="1" customHeight="1" x14ac:dyDescent="0.25">
      <c r="A72" s="272" t="s">
        <v>1633</v>
      </c>
      <c r="B72" s="272" t="s">
        <v>491</v>
      </c>
      <c r="C72" s="272" t="s">
        <v>508</v>
      </c>
      <c r="D72" s="272" t="s">
        <v>272</v>
      </c>
      <c r="E72" s="272" t="s">
        <v>1632</v>
      </c>
      <c r="F72" s="272" t="s">
        <v>491</v>
      </c>
      <c r="G72" s="272" t="s">
        <v>1636</v>
      </c>
      <c r="H72" s="373">
        <v>42997</v>
      </c>
      <c r="I72" s="272" t="s">
        <v>1634</v>
      </c>
      <c r="J72" s="272" t="s">
        <v>1635</v>
      </c>
      <c r="K72" s="272" t="s">
        <v>34</v>
      </c>
      <c r="L72" s="272" t="s">
        <v>34</v>
      </c>
      <c r="M72" s="272" t="s">
        <v>34</v>
      </c>
      <c r="N72" s="272" t="s">
        <v>302</v>
      </c>
      <c r="O72" s="272" t="s">
        <v>34</v>
      </c>
      <c r="P72" s="273" t="s">
        <v>34</v>
      </c>
      <c r="Q72" s="278" t="s">
        <v>39</v>
      </c>
      <c r="R72" s="272" t="s">
        <v>1637</v>
      </c>
      <c r="S72" s="272"/>
      <c r="T72" s="273" t="s">
        <v>34</v>
      </c>
      <c r="U72" s="273" t="s">
        <v>34</v>
      </c>
      <c r="V72" s="277" t="s">
        <v>34</v>
      </c>
      <c r="W72" s="273" t="s">
        <v>34</v>
      </c>
      <c r="X72" s="273" t="s">
        <v>34</v>
      </c>
      <c r="Y72" s="273" t="s">
        <v>1470</v>
      </c>
      <c r="Z72" s="273" t="s">
        <v>1470</v>
      </c>
      <c r="AA72" s="174"/>
      <c r="AB72" s="174"/>
      <c r="AC72" s="273"/>
      <c r="AD72" s="273"/>
      <c r="AE72" s="273" t="s">
        <v>125</v>
      </c>
      <c r="AF72" s="273" t="s">
        <v>552</v>
      </c>
      <c r="AG72" s="273" t="s">
        <v>1638</v>
      </c>
      <c r="AH72" s="273"/>
      <c r="AI72" s="272"/>
      <c r="AJ72" s="271"/>
      <c r="AK72" s="271"/>
      <c r="AL72" s="271"/>
      <c r="AM72" s="271"/>
      <c r="AN72" s="271"/>
      <c r="AO72" s="271"/>
      <c r="AP72" s="271"/>
    </row>
    <row r="73" spans="1:42" ht="15.75" hidden="1" customHeight="1" x14ac:dyDescent="0.25">
      <c r="A73" s="272" t="s">
        <v>1605</v>
      </c>
      <c r="B73" s="281" t="s">
        <v>1689</v>
      </c>
      <c r="C73" s="272" t="s">
        <v>508</v>
      </c>
      <c r="D73" s="272" t="s">
        <v>272</v>
      </c>
      <c r="E73" s="272" t="s">
        <v>1688</v>
      </c>
      <c r="F73" s="272" t="s">
        <v>1687</v>
      </c>
      <c r="G73" s="272" t="s">
        <v>1690</v>
      </c>
      <c r="H73" s="279">
        <v>43140</v>
      </c>
      <c r="I73" s="272" t="s">
        <v>183</v>
      </c>
      <c r="J73" s="272" t="s">
        <v>183</v>
      </c>
      <c r="K73" s="272" t="s">
        <v>1691</v>
      </c>
      <c r="L73" s="272" t="s">
        <v>34</v>
      </c>
      <c r="M73" s="281" t="s">
        <v>34</v>
      </c>
      <c r="N73" s="272" t="s">
        <v>34</v>
      </c>
      <c r="O73" s="378" t="s">
        <v>51</v>
      </c>
      <c r="P73" s="273" t="s">
        <v>1692</v>
      </c>
      <c r="Q73" s="273" t="s">
        <v>39</v>
      </c>
      <c r="R73" s="272"/>
      <c r="S73" s="272"/>
      <c r="T73" s="273" t="s">
        <v>39</v>
      </c>
      <c r="U73" s="273"/>
      <c r="V73" s="273"/>
      <c r="W73" s="273" t="s">
        <v>75</v>
      </c>
      <c r="X73" s="273"/>
      <c r="Y73" s="273" t="s">
        <v>90</v>
      </c>
      <c r="Z73" s="273" t="s">
        <v>1470</v>
      </c>
      <c r="AA73" s="273"/>
      <c r="AB73" s="273"/>
      <c r="AC73" s="273"/>
      <c r="AD73" s="273"/>
      <c r="AE73" s="272"/>
      <c r="AF73" s="273"/>
      <c r="AG73" s="273"/>
      <c r="AH73" s="273"/>
      <c r="AI73" s="273"/>
      <c r="AJ73" s="271"/>
      <c r="AK73" s="271"/>
      <c r="AL73" s="271"/>
      <c r="AM73" s="271"/>
      <c r="AN73" s="271"/>
      <c r="AO73" s="271"/>
      <c r="AP73" s="271"/>
    </row>
    <row r="74" spans="1:42" ht="15.75" hidden="1" customHeight="1" x14ac:dyDescent="0.25">
      <c r="A74" s="272" t="s">
        <v>582</v>
      </c>
      <c r="B74" s="272" t="s">
        <v>819</v>
      </c>
      <c r="C74" s="272" t="s">
        <v>508</v>
      </c>
      <c r="D74" s="272" t="s">
        <v>289</v>
      </c>
      <c r="E74" s="323" t="s">
        <v>820</v>
      </c>
      <c r="F74" s="272" t="s">
        <v>290</v>
      </c>
      <c r="G74" s="272" t="s">
        <v>821</v>
      </c>
      <c r="H74" s="321">
        <v>42668</v>
      </c>
      <c r="I74" s="272" t="s">
        <v>822</v>
      </c>
      <c r="J74" s="272" t="s">
        <v>823</v>
      </c>
      <c r="K74" s="272" t="s">
        <v>34</v>
      </c>
      <c r="L74" s="272" t="s">
        <v>34</v>
      </c>
      <c r="M74" s="272" t="s">
        <v>34</v>
      </c>
      <c r="N74" s="272" t="s">
        <v>34</v>
      </c>
      <c r="O74" s="278" t="s">
        <v>41</v>
      </c>
      <c r="P74" s="276" t="s">
        <v>824</v>
      </c>
      <c r="Q74" s="322" t="s">
        <v>39</v>
      </c>
      <c r="R74" s="322" t="s">
        <v>63</v>
      </c>
      <c r="S74" s="322" t="s">
        <v>34</v>
      </c>
      <c r="T74" s="273" t="s">
        <v>39</v>
      </c>
      <c r="U74" s="313" t="s">
        <v>1580</v>
      </c>
      <c r="V74" s="277" t="s">
        <v>34</v>
      </c>
      <c r="W74" s="272" t="s">
        <v>34</v>
      </c>
      <c r="X74" s="272" t="s">
        <v>34</v>
      </c>
      <c r="Y74" s="272" t="s">
        <v>295</v>
      </c>
      <c r="Z74" s="272" t="s">
        <v>295</v>
      </c>
      <c r="AA74" s="322" t="s">
        <v>34</v>
      </c>
      <c r="AB74" s="280" t="s">
        <v>1540</v>
      </c>
      <c r="AC74" s="322" t="s">
        <v>34</v>
      </c>
      <c r="AD74" s="281" t="s">
        <v>34</v>
      </c>
      <c r="AE74" s="357" t="s">
        <v>34</v>
      </c>
      <c r="AF74" s="357" t="s">
        <v>34</v>
      </c>
      <c r="AG74" s="358" t="s">
        <v>34</v>
      </c>
      <c r="AH74" s="273" t="s">
        <v>34</v>
      </c>
      <c r="AI74" s="273" t="s">
        <v>34</v>
      </c>
      <c r="AJ74" s="271"/>
      <c r="AK74" s="271"/>
      <c r="AL74" s="271"/>
      <c r="AM74" s="271"/>
      <c r="AN74" s="271"/>
      <c r="AO74" s="271"/>
      <c r="AP74" s="271"/>
    </row>
    <row r="75" spans="1:42" ht="15.75" hidden="1" customHeight="1" x14ac:dyDescent="0.25">
      <c r="A75" s="272" t="s">
        <v>582</v>
      </c>
      <c r="B75" s="272" t="s">
        <v>819</v>
      </c>
      <c r="C75" s="272" t="s">
        <v>508</v>
      </c>
      <c r="D75" s="272" t="s">
        <v>289</v>
      </c>
      <c r="E75" s="272" t="s">
        <v>881</v>
      </c>
      <c r="F75" s="359" t="s">
        <v>882</v>
      </c>
      <c r="G75" s="359" t="s">
        <v>821</v>
      </c>
      <c r="H75" s="321">
        <v>42668</v>
      </c>
      <c r="I75" s="272" t="s">
        <v>822</v>
      </c>
      <c r="J75" s="272" t="s">
        <v>823</v>
      </c>
      <c r="K75" s="272" t="s">
        <v>34</v>
      </c>
      <c r="L75" s="272" t="s">
        <v>34</v>
      </c>
      <c r="M75" s="272" t="s">
        <v>34</v>
      </c>
      <c r="N75" s="272" t="s">
        <v>34</v>
      </c>
      <c r="O75" s="273" t="s">
        <v>34</v>
      </c>
      <c r="P75" s="273" t="s">
        <v>833</v>
      </c>
      <c r="Q75" s="275" t="s">
        <v>39</v>
      </c>
      <c r="R75" s="276" t="s">
        <v>883</v>
      </c>
      <c r="S75" s="276" t="s">
        <v>883</v>
      </c>
      <c r="T75" s="273" t="s">
        <v>34</v>
      </c>
      <c r="U75" s="273" t="s">
        <v>34</v>
      </c>
      <c r="V75" s="277" t="s">
        <v>34</v>
      </c>
      <c r="W75" s="272" t="s">
        <v>34</v>
      </c>
      <c r="X75" s="272" t="s">
        <v>34</v>
      </c>
      <c r="Y75" s="273" t="s">
        <v>1471</v>
      </c>
      <c r="Z75" s="273" t="s">
        <v>1471</v>
      </c>
      <c r="AA75" s="273" t="s">
        <v>125</v>
      </c>
      <c r="AB75" s="273" t="s">
        <v>34</v>
      </c>
      <c r="AC75" s="273" t="s">
        <v>289</v>
      </c>
      <c r="AD75" s="330" t="s">
        <v>884</v>
      </c>
      <c r="AE75" s="272" t="s">
        <v>125</v>
      </c>
      <c r="AF75" s="273" t="s">
        <v>289</v>
      </c>
      <c r="AG75" s="291" t="s">
        <v>884</v>
      </c>
      <c r="AH75" s="273" t="s">
        <v>34</v>
      </c>
      <c r="AI75" s="273" t="s">
        <v>34</v>
      </c>
      <c r="AJ75" s="271"/>
      <c r="AK75" s="271"/>
      <c r="AL75" s="271"/>
      <c r="AM75" s="271"/>
      <c r="AN75" s="271"/>
      <c r="AO75" s="271"/>
      <c r="AP75" s="271"/>
    </row>
    <row r="76" spans="1:42" ht="15.75" hidden="1" customHeight="1" x14ac:dyDescent="0.25">
      <c r="A76" s="272" t="s">
        <v>582</v>
      </c>
      <c r="B76" s="272" t="s">
        <v>819</v>
      </c>
      <c r="C76" s="272" t="s">
        <v>508</v>
      </c>
      <c r="D76" s="272" t="s">
        <v>289</v>
      </c>
      <c r="E76" s="272" t="s">
        <v>869</v>
      </c>
      <c r="F76" s="359" t="s">
        <v>870</v>
      </c>
      <c r="G76" s="359" t="s">
        <v>821</v>
      </c>
      <c r="H76" s="321">
        <v>42668</v>
      </c>
      <c r="I76" s="272" t="s">
        <v>822</v>
      </c>
      <c r="J76" s="272" t="s">
        <v>823</v>
      </c>
      <c r="K76" s="272" t="s">
        <v>34</v>
      </c>
      <c r="L76" s="272" t="s">
        <v>34</v>
      </c>
      <c r="M76" s="272" t="s">
        <v>34</v>
      </c>
      <c r="N76" s="272" t="s">
        <v>34</v>
      </c>
      <c r="O76" s="273" t="s">
        <v>34</v>
      </c>
      <c r="P76" s="273" t="s">
        <v>833</v>
      </c>
      <c r="Q76" s="275" t="s">
        <v>39</v>
      </c>
      <c r="R76" s="276" t="s">
        <v>871</v>
      </c>
      <c r="S76" s="276" t="s">
        <v>871</v>
      </c>
      <c r="T76" s="273" t="s">
        <v>34</v>
      </c>
      <c r="U76" s="273" t="s">
        <v>34</v>
      </c>
      <c r="V76" s="277" t="s">
        <v>34</v>
      </c>
      <c r="W76" s="272" t="s">
        <v>34</v>
      </c>
      <c r="X76" s="272" t="s">
        <v>34</v>
      </c>
      <c r="Y76" s="273" t="s">
        <v>1471</v>
      </c>
      <c r="Z76" s="273" t="s">
        <v>1471</v>
      </c>
      <c r="AA76" s="273" t="s">
        <v>125</v>
      </c>
      <c r="AB76" s="273" t="s">
        <v>34</v>
      </c>
      <c r="AC76" s="273" t="s">
        <v>289</v>
      </c>
      <c r="AD76" s="330" t="s">
        <v>872</v>
      </c>
      <c r="AE76" s="272" t="s">
        <v>125</v>
      </c>
      <c r="AF76" s="273" t="s">
        <v>289</v>
      </c>
      <c r="AG76" s="307" t="s">
        <v>872</v>
      </c>
      <c r="AH76" s="273" t="s">
        <v>34</v>
      </c>
      <c r="AI76" s="273" t="s">
        <v>34</v>
      </c>
      <c r="AJ76" s="271"/>
      <c r="AK76" s="271"/>
      <c r="AL76" s="271"/>
      <c r="AM76" s="271"/>
      <c r="AN76" s="271"/>
      <c r="AO76" s="271"/>
      <c r="AP76" s="271"/>
    </row>
    <row r="77" spans="1:42" ht="15.75" hidden="1" customHeight="1" x14ac:dyDescent="0.25">
      <c r="A77" s="272" t="s">
        <v>582</v>
      </c>
      <c r="B77" s="272" t="s">
        <v>819</v>
      </c>
      <c r="C77" s="272" t="s">
        <v>508</v>
      </c>
      <c r="D77" s="272" t="s">
        <v>289</v>
      </c>
      <c r="E77" s="272" t="s">
        <v>865</v>
      </c>
      <c r="F77" s="359" t="s">
        <v>866</v>
      </c>
      <c r="G77" s="359" t="s">
        <v>821</v>
      </c>
      <c r="H77" s="321">
        <v>42668</v>
      </c>
      <c r="I77" s="272" t="s">
        <v>822</v>
      </c>
      <c r="J77" s="272" t="s">
        <v>823</v>
      </c>
      <c r="K77" s="272" t="s">
        <v>34</v>
      </c>
      <c r="L77" s="272" t="s">
        <v>34</v>
      </c>
      <c r="M77" s="272" t="s">
        <v>34</v>
      </c>
      <c r="N77" s="272" t="s">
        <v>34</v>
      </c>
      <c r="O77" s="273" t="s">
        <v>34</v>
      </c>
      <c r="P77" s="273" t="s">
        <v>833</v>
      </c>
      <c r="Q77" s="275" t="s">
        <v>39</v>
      </c>
      <c r="R77" s="276" t="s">
        <v>867</v>
      </c>
      <c r="S77" s="276" t="s">
        <v>867</v>
      </c>
      <c r="T77" s="273" t="s">
        <v>34</v>
      </c>
      <c r="U77" s="273" t="s">
        <v>34</v>
      </c>
      <c r="V77" s="277" t="s">
        <v>34</v>
      </c>
      <c r="W77" s="272" t="s">
        <v>34</v>
      </c>
      <c r="X77" s="272" t="s">
        <v>34</v>
      </c>
      <c r="Y77" s="273" t="s">
        <v>1471</v>
      </c>
      <c r="Z77" s="273" t="s">
        <v>1471</v>
      </c>
      <c r="AA77" s="273" t="s">
        <v>125</v>
      </c>
      <c r="AB77" s="273" t="s">
        <v>34</v>
      </c>
      <c r="AC77" s="273" t="s">
        <v>289</v>
      </c>
      <c r="AD77" s="330" t="s">
        <v>868</v>
      </c>
      <c r="AE77" s="272" t="s">
        <v>125</v>
      </c>
      <c r="AF77" s="273" t="s">
        <v>289</v>
      </c>
      <c r="AG77" s="307" t="s">
        <v>868</v>
      </c>
      <c r="AH77" s="273" t="s">
        <v>34</v>
      </c>
      <c r="AI77" s="273" t="s">
        <v>34</v>
      </c>
      <c r="AJ77" s="271"/>
      <c r="AK77" s="271"/>
      <c r="AL77" s="271"/>
      <c r="AM77" s="271"/>
      <c r="AN77" s="271"/>
      <c r="AO77" s="271"/>
      <c r="AP77" s="271"/>
    </row>
    <row r="78" spans="1:42" ht="15.75" hidden="1" customHeight="1" x14ac:dyDescent="0.25">
      <c r="A78" s="272" t="s">
        <v>582</v>
      </c>
      <c r="B78" s="272" t="s">
        <v>819</v>
      </c>
      <c r="C78" s="272" t="s">
        <v>508</v>
      </c>
      <c r="D78" s="272" t="s">
        <v>289</v>
      </c>
      <c r="E78" s="272" t="s">
        <v>873</v>
      </c>
      <c r="F78" s="359" t="s">
        <v>874</v>
      </c>
      <c r="G78" s="359" t="s">
        <v>821</v>
      </c>
      <c r="H78" s="321">
        <v>42668</v>
      </c>
      <c r="I78" s="272" t="s">
        <v>822</v>
      </c>
      <c r="J78" s="272" t="s">
        <v>823</v>
      </c>
      <c r="K78" s="272" t="s">
        <v>34</v>
      </c>
      <c r="L78" s="272" t="s">
        <v>34</v>
      </c>
      <c r="M78" s="272" t="s">
        <v>34</v>
      </c>
      <c r="N78" s="272" t="s">
        <v>34</v>
      </c>
      <c r="O78" s="273" t="s">
        <v>34</v>
      </c>
      <c r="P78" s="273" t="s">
        <v>833</v>
      </c>
      <c r="Q78" s="275" t="s">
        <v>39</v>
      </c>
      <c r="R78" s="276" t="s">
        <v>875</v>
      </c>
      <c r="S78" s="276" t="s">
        <v>875</v>
      </c>
      <c r="T78" s="273" t="s">
        <v>34</v>
      </c>
      <c r="U78" s="273" t="s">
        <v>34</v>
      </c>
      <c r="V78" s="277" t="s">
        <v>34</v>
      </c>
      <c r="W78" s="272" t="s">
        <v>34</v>
      </c>
      <c r="X78" s="272" t="s">
        <v>34</v>
      </c>
      <c r="Y78" s="273" t="s">
        <v>1471</v>
      </c>
      <c r="Z78" s="273" t="s">
        <v>1471</v>
      </c>
      <c r="AA78" s="273" t="s">
        <v>125</v>
      </c>
      <c r="AB78" s="273" t="s">
        <v>34</v>
      </c>
      <c r="AC78" s="273" t="s">
        <v>289</v>
      </c>
      <c r="AD78" s="330" t="s">
        <v>876</v>
      </c>
      <c r="AE78" s="272" t="s">
        <v>125</v>
      </c>
      <c r="AF78" s="273" t="s">
        <v>289</v>
      </c>
      <c r="AG78" s="307" t="s">
        <v>876</v>
      </c>
      <c r="AH78" s="273" t="s">
        <v>34</v>
      </c>
      <c r="AI78" s="273" t="s">
        <v>34</v>
      </c>
      <c r="AJ78" s="271"/>
      <c r="AK78" s="271"/>
      <c r="AL78" s="271"/>
      <c r="AM78" s="271"/>
      <c r="AN78" s="271"/>
      <c r="AO78" s="271"/>
      <c r="AP78" s="271"/>
    </row>
    <row r="79" spans="1:42" ht="15.75" hidden="1" customHeight="1" x14ac:dyDescent="0.25">
      <c r="A79" s="272" t="s">
        <v>582</v>
      </c>
      <c r="B79" s="272" t="s">
        <v>819</v>
      </c>
      <c r="C79" s="272" t="s">
        <v>508</v>
      </c>
      <c r="D79" s="272" t="s">
        <v>289</v>
      </c>
      <c r="E79" s="272" t="s">
        <v>836</v>
      </c>
      <c r="F79" s="359" t="s">
        <v>837</v>
      </c>
      <c r="G79" s="359" t="s">
        <v>821</v>
      </c>
      <c r="H79" s="321">
        <v>42668</v>
      </c>
      <c r="I79" s="272" t="s">
        <v>822</v>
      </c>
      <c r="J79" s="272" t="s">
        <v>823</v>
      </c>
      <c r="K79" s="272" t="s">
        <v>34</v>
      </c>
      <c r="L79" s="272" t="s">
        <v>34</v>
      </c>
      <c r="M79" s="272" t="s">
        <v>34</v>
      </c>
      <c r="N79" s="272" t="s">
        <v>34</v>
      </c>
      <c r="O79" s="273" t="s">
        <v>34</v>
      </c>
      <c r="P79" s="273" t="s">
        <v>833</v>
      </c>
      <c r="Q79" s="275" t="s">
        <v>39</v>
      </c>
      <c r="R79" s="276" t="s">
        <v>838</v>
      </c>
      <c r="S79" s="276" t="s">
        <v>838</v>
      </c>
      <c r="T79" s="273" t="s">
        <v>34</v>
      </c>
      <c r="U79" s="273" t="s">
        <v>34</v>
      </c>
      <c r="V79" s="277" t="s">
        <v>34</v>
      </c>
      <c r="W79" s="272" t="s">
        <v>34</v>
      </c>
      <c r="X79" s="272" t="s">
        <v>34</v>
      </c>
      <c r="Y79" s="273" t="s">
        <v>1471</v>
      </c>
      <c r="Z79" s="273" t="s">
        <v>1471</v>
      </c>
      <c r="AA79" s="273" t="s">
        <v>125</v>
      </c>
      <c r="AB79" s="273" t="s">
        <v>34</v>
      </c>
      <c r="AC79" s="273" t="s">
        <v>289</v>
      </c>
      <c r="AD79" s="330" t="s">
        <v>839</v>
      </c>
      <c r="AE79" s="272" t="s">
        <v>125</v>
      </c>
      <c r="AF79" s="273" t="s">
        <v>289</v>
      </c>
      <c r="AG79" s="307" t="s">
        <v>839</v>
      </c>
      <c r="AH79" s="273" t="s">
        <v>34</v>
      </c>
      <c r="AI79" s="273" t="s">
        <v>34</v>
      </c>
      <c r="AJ79" s="271"/>
      <c r="AK79" s="271"/>
      <c r="AL79" s="271"/>
      <c r="AM79" s="271"/>
      <c r="AN79" s="271"/>
      <c r="AO79" s="271"/>
      <c r="AP79" s="271"/>
    </row>
    <row r="80" spans="1:42" ht="15.75" hidden="1" customHeight="1" x14ac:dyDescent="0.25">
      <c r="A80" s="272" t="s">
        <v>582</v>
      </c>
      <c r="B80" s="272" t="s">
        <v>819</v>
      </c>
      <c r="C80" s="272" t="s">
        <v>508</v>
      </c>
      <c r="D80" s="272" t="s">
        <v>289</v>
      </c>
      <c r="E80" s="272" t="s">
        <v>857</v>
      </c>
      <c r="F80" s="359" t="s">
        <v>858</v>
      </c>
      <c r="G80" s="359" t="s">
        <v>821</v>
      </c>
      <c r="H80" s="321">
        <v>42668</v>
      </c>
      <c r="I80" s="272" t="s">
        <v>822</v>
      </c>
      <c r="J80" s="272" t="s">
        <v>823</v>
      </c>
      <c r="K80" s="272" t="s">
        <v>34</v>
      </c>
      <c r="L80" s="272" t="s">
        <v>34</v>
      </c>
      <c r="M80" s="272" t="s">
        <v>34</v>
      </c>
      <c r="N80" s="272" t="s">
        <v>34</v>
      </c>
      <c r="O80" s="273" t="s">
        <v>34</v>
      </c>
      <c r="P80" s="273" t="s">
        <v>833</v>
      </c>
      <c r="Q80" s="275" t="s">
        <v>39</v>
      </c>
      <c r="R80" s="276" t="s">
        <v>859</v>
      </c>
      <c r="S80" s="276" t="s">
        <v>859</v>
      </c>
      <c r="T80" s="273" t="s">
        <v>34</v>
      </c>
      <c r="U80" s="273" t="s">
        <v>34</v>
      </c>
      <c r="V80" s="277" t="s">
        <v>34</v>
      </c>
      <c r="W80" s="272" t="s">
        <v>34</v>
      </c>
      <c r="X80" s="272" t="s">
        <v>34</v>
      </c>
      <c r="Y80" s="273" t="s">
        <v>1471</v>
      </c>
      <c r="Z80" s="273" t="s">
        <v>1471</v>
      </c>
      <c r="AA80" s="273" t="s">
        <v>125</v>
      </c>
      <c r="AB80" s="273" t="s">
        <v>34</v>
      </c>
      <c r="AC80" s="273" t="s">
        <v>289</v>
      </c>
      <c r="AD80" s="330" t="s">
        <v>860</v>
      </c>
      <c r="AE80" s="272" t="s">
        <v>125</v>
      </c>
      <c r="AF80" s="273" t="s">
        <v>289</v>
      </c>
      <c r="AG80" s="307" t="s">
        <v>860</v>
      </c>
      <c r="AH80" s="273" t="s">
        <v>34</v>
      </c>
      <c r="AI80" s="273" t="s">
        <v>34</v>
      </c>
      <c r="AJ80" s="271"/>
      <c r="AK80" s="271"/>
      <c r="AL80" s="271"/>
      <c r="AM80" s="271"/>
      <c r="AN80" s="271"/>
      <c r="AO80" s="271"/>
      <c r="AP80" s="271"/>
    </row>
    <row r="81" spans="1:42" ht="15.75" hidden="1" customHeight="1" x14ac:dyDescent="0.25">
      <c r="A81" s="272" t="s">
        <v>582</v>
      </c>
      <c r="B81" s="272" t="s">
        <v>819</v>
      </c>
      <c r="C81" s="272" t="s">
        <v>508</v>
      </c>
      <c r="D81" s="272" t="s">
        <v>289</v>
      </c>
      <c r="E81" s="272" t="s">
        <v>853</v>
      </c>
      <c r="F81" s="359" t="s">
        <v>854</v>
      </c>
      <c r="G81" s="359" t="s">
        <v>821</v>
      </c>
      <c r="H81" s="321">
        <v>42668</v>
      </c>
      <c r="I81" s="272" t="s">
        <v>822</v>
      </c>
      <c r="J81" s="272" t="s">
        <v>823</v>
      </c>
      <c r="K81" s="272" t="s">
        <v>34</v>
      </c>
      <c r="L81" s="272" t="s">
        <v>34</v>
      </c>
      <c r="M81" s="272" t="s">
        <v>34</v>
      </c>
      <c r="N81" s="272" t="s">
        <v>34</v>
      </c>
      <c r="O81" s="273" t="s">
        <v>34</v>
      </c>
      <c r="P81" s="273" t="s">
        <v>833</v>
      </c>
      <c r="Q81" s="275" t="s">
        <v>39</v>
      </c>
      <c r="R81" s="276" t="s">
        <v>855</v>
      </c>
      <c r="S81" s="276" t="s">
        <v>855</v>
      </c>
      <c r="T81" s="273" t="s">
        <v>34</v>
      </c>
      <c r="U81" s="273" t="s">
        <v>34</v>
      </c>
      <c r="V81" s="277" t="s">
        <v>34</v>
      </c>
      <c r="W81" s="272" t="s">
        <v>34</v>
      </c>
      <c r="X81" s="272" t="s">
        <v>34</v>
      </c>
      <c r="Y81" s="273" t="s">
        <v>1471</v>
      </c>
      <c r="Z81" s="273" t="s">
        <v>1471</v>
      </c>
      <c r="AA81" s="273" t="s">
        <v>125</v>
      </c>
      <c r="AB81" s="273" t="s">
        <v>34</v>
      </c>
      <c r="AC81" s="273" t="s">
        <v>289</v>
      </c>
      <c r="AD81" s="330" t="s">
        <v>856</v>
      </c>
      <c r="AE81" s="272" t="s">
        <v>125</v>
      </c>
      <c r="AF81" s="273" t="s">
        <v>289</v>
      </c>
      <c r="AG81" s="307" t="s">
        <v>856</v>
      </c>
      <c r="AH81" s="273" t="s">
        <v>34</v>
      </c>
      <c r="AI81" s="273" t="s">
        <v>34</v>
      </c>
      <c r="AJ81" s="271"/>
      <c r="AK81" s="271"/>
      <c r="AL81" s="271"/>
      <c r="AM81" s="271"/>
      <c r="AN81" s="271"/>
      <c r="AO81" s="271"/>
      <c r="AP81" s="271"/>
    </row>
    <row r="82" spans="1:42" ht="15.75" hidden="1" customHeight="1" x14ac:dyDescent="0.25">
      <c r="A82" s="272" t="s">
        <v>582</v>
      </c>
      <c r="B82" s="272" t="s">
        <v>819</v>
      </c>
      <c r="C82" s="272" t="s">
        <v>508</v>
      </c>
      <c r="D82" s="272" t="s">
        <v>289</v>
      </c>
      <c r="E82" s="272" t="s">
        <v>861</v>
      </c>
      <c r="F82" s="359" t="s">
        <v>862</v>
      </c>
      <c r="G82" s="359" t="s">
        <v>821</v>
      </c>
      <c r="H82" s="321">
        <v>42668</v>
      </c>
      <c r="I82" s="272" t="s">
        <v>822</v>
      </c>
      <c r="J82" s="272" t="s">
        <v>823</v>
      </c>
      <c r="K82" s="272" t="s">
        <v>34</v>
      </c>
      <c r="L82" s="272" t="s">
        <v>34</v>
      </c>
      <c r="M82" s="272" t="s">
        <v>34</v>
      </c>
      <c r="N82" s="272" t="s">
        <v>34</v>
      </c>
      <c r="O82" s="273" t="s">
        <v>34</v>
      </c>
      <c r="P82" s="273" t="s">
        <v>833</v>
      </c>
      <c r="Q82" s="275" t="s">
        <v>39</v>
      </c>
      <c r="R82" s="276" t="s">
        <v>863</v>
      </c>
      <c r="S82" s="276" t="s">
        <v>863</v>
      </c>
      <c r="T82" s="273" t="s">
        <v>34</v>
      </c>
      <c r="U82" s="273" t="s">
        <v>34</v>
      </c>
      <c r="V82" s="277" t="s">
        <v>34</v>
      </c>
      <c r="W82" s="272" t="s">
        <v>34</v>
      </c>
      <c r="X82" s="272" t="s">
        <v>34</v>
      </c>
      <c r="Y82" s="273" t="s">
        <v>1471</v>
      </c>
      <c r="Z82" s="273" t="s">
        <v>1471</v>
      </c>
      <c r="AA82" s="273" t="s">
        <v>125</v>
      </c>
      <c r="AB82" s="273" t="s">
        <v>34</v>
      </c>
      <c r="AC82" s="273" t="s">
        <v>289</v>
      </c>
      <c r="AD82" s="330" t="s">
        <v>864</v>
      </c>
      <c r="AE82" s="272" t="s">
        <v>125</v>
      </c>
      <c r="AF82" s="273" t="s">
        <v>289</v>
      </c>
      <c r="AG82" s="307" t="s">
        <v>864</v>
      </c>
      <c r="AH82" s="273" t="s">
        <v>34</v>
      </c>
      <c r="AI82" s="273" t="s">
        <v>34</v>
      </c>
      <c r="AJ82" s="360"/>
      <c r="AK82" s="360"/>
      <c r="AL82" s="360"/>
      <c r="AM82" s="360"/>
      <c r="AN82" s="360"/>
      <c r="AO82" s="360"/>
      <c r="AP82" s="360"/>
    </row>
    <row r="83" spans="1:42" ht="15.75" hidden="1" customHeight="1" x14ac:dyDescent="0.25">
      <c r="A83" s="272" t="s">
        <v>582</v>
      </c>
      <c r="B83" s="272" t="s">
        <v>819</v>
      </c>
      <c r="C83" s="272" t="s">
        <v>508</v>
      </c>
      <c r="D83" s="272" t="s">
        <v>289</v>
      </c>
      <c r="E83" s="272" t="s">
        <v>848</v>
      </c>
      <c r="F83" s="359" t="s">
        <v>849</v>
      </c>
      <c r="G83" s="359" t="s">
        <v>821</v>
      </c>
      <c r="H83" s="321">
        <v>42668</v>
      </c>
      <c r="I83" s="272" t="s">
        <v>822</v>
      </c>
      <c r="J83" s="272" t="s">
        <v>823</v>
      </c>
      <c r="K83" s="272" t="s">
        <v>34</v>
      </c>
      <c r="L83" s="272" t="s">
        <v>34</v>
      </c>
      <c r="M83" s="272" t="s">
        <v>34</v>
      </c>
      <c r="N83" s="272" t="s">
        <v>34</v>
      </c>
      <c r="O83" s="273" t="s">
        <v>34</v>
      </c>
      <c r="P83" s="273" t="s">
        <v>833</v>
      </c>
      <c r="Q83" s="275" t="s">
        <v>39</v>
      </c>
      <c r="R83" s="276" t="s">
        <v>850</v>
      </c>
      <c r="S83" s="276" t="s">
        <v>850</v>
      </c>
      <c r="T83" s="273" t="s">
        <v>34</v>
      </c>
      <c r="U83" s="273" t="s">
        <v>34</v>
      </c>
      <c r="V83" s="277" t="s">
        <v>34</v>
      </c>
      <c r="W83" s="272" t="s">
        <v>34</v>
      </c>
      <c r="X83" s="272" t="s">
        <v>34</v>
      </c>
      <c r="Y83" s="273" t="s">
        <v>1471</v>
      </c>
      <c r="Z83" s="273" t="s">
        <v>1471</v>
      </c>
      <c r="AA83" s="273" t="s">
        <v>125</v>
      </c>
      <c r="AB83" s="273" t="s">
        <v>34</v>
      </c>
      <c r="AC83" s="273" t="s">
        <v>289</v>
      </c>
      <c r="AD83" s="330" t="s">
        <v>851</v>
      </c>
      <c r="AE83" s="272" t="s">
        <v>125</v>
      </c>
      <c r="AF83" s="273" t="s">
        <v>289</v>
      </c>
      <c r="AG83" s="307" t="s">
        <v>851</v>
      </c>
      <c r="AH83" s="273" t="s">
        <v>852</v>
      </c>
      <c r="AI83" s="273" t="s">
        <v>34</v>
      </c>
      <c r="AJ83" s="271"/>
      <c r="AK83" s="271"/>
      <c r="AL83" s="271"/>
      <c r="AM83" s="271"/>
      <c r="AN83" s="271"/>
      <c r="AO83" s="271"/>
      <c r="AP83" s="271"/>
    </row>
    <row r="84" spans="1:42" ht="15.75" hidden="1" customHeight="1" x14ac:dyDescent="0.25">
      <c r="A84" s="272" t="s">
        <v>582</v>
      </c>
      <c r="B84" s="272" t="s">
        <v>819</v>
      </c>
      <c r="C84" s="272" t="s">
        <v>508</v>
      </c>
      <c r="D84" s="272" t="s">
        <v>289</v>
      </c>
      <c r="E84" s="272" t="s">
        <v>844</v>
      </c>
      <c r="F84" s="359" t="s">
        <v>845</v>
      </c>
      <c r="G84" s="359" t="s">
        <v>821</v>
      </c>
      <c r="H84" s="321">
        <v>42668</v>
      </c>
      <c r="I84" s="272" t="s">
        <v>822</v>
      </c>
      <c r="J84" s="272" t="s">
        <v>823</v>
      </c>
      <c r="K84" s="272" t="s">
        <v>34</v>
      </c>
      <c r="L84" s="272" t="s">
        <v>34</v>
      </c>
      <c r="M84" s="272" t="s">
        <v>34</v>
      </c>
      <c r="N84" s="272" t="s">
        <v>34</v>
      </c>
      <c r="O84" s="273" t="s">
        <v>34</v>
      </c>
      <c r="P84" s="273" t="s">
        <v>833</v>
      </c>
      <c r="Q84" s="275" t="s">
        <v>39</v>
      </c>
      <c r="R84" s="276" t="s">
        <v>846</v>
      </c>
      <c r="S84" s="276" t="s">
        <v>846</v>
      </c>
      <c r="T84" s="273" t="s">
        <v>34</v>
      </c>
      <c r="U84" s="273" t="s">
        <v>34</v>
      </c>
      <c r="V84" s="277" t="s">
        <v>34</v>
      </c>
      <c r="W84" s="272" t="s">
        <v>34</v>
      </c>
      <c r="X84" s="272" t="s">
        <v>34</v>
      </c>
      <c r="Y84" s="273" t="s">
        <v>1471</v>
      </c>
      <c r="Z84" s="273" t="s">
        <v>1471</v>
      </c>
      <c r="AA84" s="273" t="s">
        <v>125</v>
      </c>
      <c r="AB84" s="273" t="s">
        <v>34</v>
      </c>
      <c r="AC84" s="273" t="s">
        <v>289</v>
      </c>
      <c r="AD84" s="330" t="s">
        <v>847</v>
      </c>
      <c r="AE84" s="272" t="s">
        <v>125</v>
      </c>
      <c r="AF84" s="273" t="s">
        <v>289</v>
      </c>
      <c r="AG84" s="307" t="s">
        <v>847</v>
      </c>
      <c r="AH84" s="273" t="s">
        <v>34</v>
      </c>
      <c r="AI84" s="273" t="s">
        <v>34</v>
      </c>
      <c r="AJ84" s="271"/>
      <c r="AK84" s="271"/>
      <c r="AL84" s="271"/>
      <c r="AM84" s="271"/>
      <c r="AN84" s="271"/>
      <c r="AO84" s="271"/>
      <c r="AP84" s="271"/>
    </row>
    <row r="85" spans="1:42" ht="15.75" hidden="1" customHeight="1" x14ac:dyDescent="0.25">
      <c r="A85" s="272" t="s">
        <v>582</v>
      </c>
      <c r="B85" s="272" t="s">
        <v>819</v>
      </c>
      <c r="C85" s="272" t="s">
        <v>508</v>
      </c>
      <c r="D85" s="272" t="s">
        <v>289</v>
      </c>
      <c r="E85" s="323" t="s">
        <v>831</v>
      </c>
      <c r="F85" s="359" t="s">
        <v>832</v>
      </c>
      <c r="G85" s="359" t="s">
        <v>821</v>
      </c>
      <c r="H85" s="321">
        <v>42668</v>
      </c>
      <c r="I85" s="272" t="s">
        <v>822</v>
      </c>
      <c r="J85" s="272" t="s">
        <v>823</v>
      </c>
      <c r="K85" s="272" t="s">
        <v>34</v>
      </c>
      <c r="L85" s="272" t="s">
        <v>34</v>
      </c>
      <c r="M85" s="272" t="s">
        <v>34</v>
      </c>
      <c r="N85" s="272" t="s">
        <v>34</v>
      </c>
      <c r="O85" s="273" t="s">
        <v>34</v>
      </c>
      <c r="P85" s="273" t="s">
        <v>833</v>
      </c>
      <c r="Q85" s="275" t="s">
        <v>39</v>
      </c>
      <c r="R85" s="276" t="s">
        <v>834</v>
      </c>
      <c r="S85" s="276" t="s">
        <v>834</v>
      </c>
      <c r="T85" s="273" t="s">
        <v>34</v>
      </c>
      <c r="U85" s="273" t="s">
        <v>34</v>
      </c>
      <c r="V85" s="277" t="s">
        <v>34</v>
      </c>
      <c r="W85" s="272" t="s">
        <v>34</v>
      </c>
      <c r="X85" s="272" t="s">
        <v>34</v>
      </c>
      <c r="Y85" s="273" t="s">
        <v>1471</v>
      </c>
      <c r="Z85" s="273" t="s">
        <v>1471</v>
      </c>
      <c r="AA85" s="273" t="s">
        <v>125</v>
      </c>
      <c r="AB85" s="273" t="s">
        <v>34</v>
      </c>
      <c r="AC85" s="273" t="s">
        <v>289</v>
      </c>
      <c r="AD85" s="330" t="s">
        <v>835</v>
      </c>
      <c r="AE85" s="272" t="s">
        <v>125</v>
      </c>
      <c r="AF85" s="273" t="s">
        <v>289</v>
      </c>
      <c r="AG85" s="307" t="s">
        <v>835</v>
      </c>
      <c r="AH85" s="273" t="s">
        <v>34</v>
      </c>
      <c r="AI85" s="273" t="s">
        <v>34</v>
      </c>
      <c r="AJ85" s="271"/>
      <c r="AK85" s="271"/>
      <c r="AL85" s="271"/>
      <c r="AM85" s="271"/>
      <c r="AN85" s="271"/>
      <c r="AO85" s="271"/>
      <c r="AP85" s="271"/>
    </row>
    <row r="86" spans="1:42" ht="15.75" hidden="1" customHeight="1" x14ac:dyDescent="0.25">
      <c r="A86" s="272" t="s">
        <v>582</v>
      </c>
      <c r="B86" s="272" t="s">
        <v>819</v>
      </c>
      <c r="C86" s="272" t="s">
        <v>508</v>
      </c>
      <c r="D86" s="272" t="s">
        <v>289</v>
      </c>
      <c r="E86" s="272" t="s">
        <v>840</v>
      </c>
      <c r="F86" s="359" t="s">
        <v>841</v>
      </c>
      <c r="G86" s="359" t="s">
        <v>821</v>
      </c>
      <c r="H86" s="321">
        <v>42668</v>
      </c>
      <c r="I86" s="272" t="s">
        <v>822</v>
      </c>
      <c r="J86" s="272" t="s">
        <v>823</v>
      </c>
      <c r="K86" s="272" t="s">
        <v>34</v>
      </c>
      <c r="L86" s="272" t="s">
        <v>34</v>
      </c>
      <c r="M86" s="272" t="s">
        <v>34</v>
      </c>
      <c r="N86" s="272" t="s">
        <v>34</v>
      </c>
      <c r="O86" s="273" t="s">
        <v>34</v>
      </c>
      <c r="P86" s="273" t="s">
        <v>833</v>
      </c>
      <c r="Q86" s="275" t="s">
        <v>39</v>
      </c>
      <c r="R86" s="276" t="s">
        <v>842</v>
      </c>
      <c r="S86" s="276" t="s">
        <v>842</v>
      </c>
      <c r="T86" s="273" t="s">
        <v>34</v>
      </c>
      <c r="U86" s="273" t="s">
        <v>34</v>
      </c>
      <c r="V86" s="277" t="s">
        <v>34</v>
      </c>
      <c r="W86" s="272" t="s">
        <v>34</v>
      </c>
      <c r="X86" s="272" t="s">
        <v>34</v>
      </c>
      <c r="Y86" s="273" t="s">
        <v>1471</v>
      </c>
      <c r="Z86" s="273" t="s">
        <v>1471</v>
      </c>
      <c r="AA86" s="273" t="s">
        <v>125</v>
      </c>
      <c r="AB86" s="273" t="s">
        <v>34</v>
      </c>
      <c r="AC86" s="273" t="s">
        <v>289</v>
      </c>
      <c r="AD86" s="330" t="s">
        <v>843</v>
      </c>
      <c r="AE86" s="272" t="s">
        <v>125</v>
      </c>
      <c r="AF86" s="273" t="s">
        <v>289</v>
      </c>
      <c r="AG86" s="307" t="s">
        <v>843</v>
      </c>
      <c r="AH86" s="273" t="s">
        <v>34</v>
      </c>
      <c r="AI86" s="273" t="s">
        <v>34</v>
      </c>
      <c r="AJ86" s="271"/>
      <c r="AK86" s="271"/>
      <c r="AL86" s="271"/>
      <c r="AM86" s="271"/>
      <c r="AN86" s="271"/>
      <c r="AO86" s="271"/>
      <c r="AP86" s="271"/>
    </row>
    <row r="87" spans="1:42" ht="15.75" hidden="1" customHeight="1" x14ac:dyDescent="0.25">
      <c r="A87" s="272" t="s">
        <v>582</v>
      </c>
      <c r="B87" s="272" t="s">
        <v>819</v>
      </c>
      <c r="C87" s="272" t="s">
        <v>508</v>
      </c>
      <c r="D87" s="272" t="s">
        <v>289</v>
      </c>
      <c r="E87" s="272" t="s">
        <v>877</v>
      </c>
      <c r="F87" s="359" t="s">
        <v>878</v>
      </c>
      <c r="G87" s="359" t="s">
        <v>821</v>
      </c>
      <c r="H87" s="321">
        <v>42668</v>
      </c>
      <c r="I87" s="272" t="s">
        <v>822</v>
      </c>
      <c r="J87" s="272" t="s">
        <v>823</v>
      </c>
      <c r="K87" s="272" t="s">
        <v>34</v>
      </c>
      <c r="L87" s="272" t="s">
        <v>34</v>
      </c>
      <c r="M87" s="272" t="s">
        <v>34</v>
      </c>
      <c r="N87" s="272" t="s">
        <v>34</v>
      </c>
      <c r="O87" s="273" t="s">
        <v>34</v>
      </c>
      <c r="P87" s="273" t="s">
        <v>833</v>
      </c>
      <c r="Q87" s="275" t="s">
        <v>39</v>
      </c>
      <c r="R87" s="276" t="s">
        <v>879</v>
      </c>
      <c r="S87" s="276" t="s">
        <v>879</v>
      </c>
      <c r="T87" s="273" t="s">
        <v>34</v>
      </c>
      <c r="U87" s="273" t="s">
        <v>34</v>
      </c>
      <c r="V87" s="277" t="s">
        <v>34</v>
      </c>
      <c r="W87" s="272" t="s">
        <v>34</v>
      </c>
      <c r="X87" s="272" t="s">
        <v>34</v>
      </c>
      <c r="Y87" s="273" t="s">
        <v>1471</v>
      </c>
      <c r="Z87" s="273" t="s">
        <v>1471</v>
      </c>
      <c r="AA87" s="273" t="s">
        <v>125</v>
      </c>
      <c r="AB87" s="273" t="s">
        <v>34</v>
      </c>
      <c r="AC87" s="273" t="s">
        <v>289</v>
      </c>
      <c r="AD87" s="330" t="s">
        <v>880</v>
      </c>
      <c r="AE87" s="272" t="s">
        <v>125</v>
      </c>
      <c r="AF87" s="273" t="s">
        <v>289</v>
      </c>
      <c r="AG87" s="307" t="s">
        <v>880</v>
      </c>
      <c r="AH87" s="273" t="s">
        <v>34</v>
      </c>
      <c r="AI87" s="273" t="s">
        <v>34</v>
      </c>
      <c r="AJ87" s="271"/>
      <c r="AK87" s="271"/>
      <c r="AL87" s="271"/>
      <c r="AM87" s="271"/>
      <c r="AN87" s="271"/>
      <c r="AO87" s="271"/>
      <c r="AP87" s="271"/>
    </row>
    <row r="88" spans="1:42" ht="15.75" hidden="1" customHeight="1" x14ac:dyDescent="0.25">
      <c r="A88" s="272" t="s">
        <v>987</v>
      </c>
      <c r="B88" s="272" t="s">
        <v>306</v>
      </c>
      <c r="C88" s="272" t="s">
        <v>508</v>
      </c>
      <c r="D88" s="272" t="s">
        <v>305</v>
      </c>
      <c r="E88" s="272" t="s">
        <v>988</v>
      </c>
      <c r="F88" s="272" t="s">
        <v>1343</v>
      </c>
      <c r="G88" s="272" t="s">
        <v>990</v>
      </c>
      <c r="H88" s="316">
        <v>42747</v>
      </c>
      <c r="I88" s="272" t="s">
        <v>905</v>
      </c>
      <c r="J88" s="272" t="s">
        <v>906</v>
      </c>
      <c r="K88" s="320" t="s">
        <v>1414</v>
      </c>
      <c r="L88" s="272" t="s">
        <v>34</v>
      </c>
      <c r="M88" s="272" t="s">
        <v>34</v>
      </c>
      <c r="N88" s="272" t="s">
        <v>34</v>
      </c>
      <c r="O88" s="278" t="s">
        <v>51</v>
      </c>
      <c r="P88" s="276" t="s">
        <v>989</v>
      </c>
      <c r="Q88" s="278" t="s">
        <v>39</v>
      </c>
      <c r="R88" s="278" t="s">
        <v>1420</v>
      </c>
      <c r="S88" s="276" t="s">
        <v>1421</v>
      </c>
      <c r="T88" s="273" t="s">
        <v>34</v>
      </c>
      <c r="U88" s="271" t="s">
        <v>34</v>
      </c>
      <c r="V88" s="277" t="s">
        <v>34</v>
      </c>
      <c r="W88" s="272" t="s">
        <v>34</v>
      </c>
      <c r="X88" s="272" t="s">
        <v>34</v>
      </c>
      <c r="Y88" s="273" t="s">
        <v>1472</v>
      </c>
      <c r="Z88" s="273" t="s">
        <v>1472</v>
      </c>
      <c r="AA88" s="272" t="s">
        <v>125</v>
      </c>
      <c r="AB88" s="273" t="s">
        <v>34</v>
      </c>
      <c r="AC88" s="272" t="s">
        <v>1467</v>
      </c>
      <c r="AD88" s="330" t="s">
        <v>1509</v>
      </c>
      <c r="AE88" s="310" t="s">
        <v>125</v>
      </c>
      <c r="AF88" s="310" t="s">
        <v>991</v>
      </c>
      <c r="AG88" s="310" t="s">
        <v>992</v>
      </c>
      <c r="AH88" s="271" t="s">
        <v>34</v>
      </c>
      <c r="AI88" s="273" t="s">
        <v>34</v>
      </c>
      <c r="AJ88" s="271"/>
      <c r="AK88" s="271"/>
      <c r="AL88" s="271"/>
      <c r="AM88" s="271"/>
      <c r="AN88" s="271"/>
      <c r="AO88" s="271"/>
      <c r="AP88" s="271"/>
    </row>
    <row r="89" spans="1:42" ht="15.75" hidden="1" customHeight="1" x14ac:dyDescent="0.25">
      <c r="A89" s="322" t="s">
        <v>901</v>
      </c>
      <c r="B89" s="322" t="s">
        <v>933</v>
      </c>
      <c r="C89" s="322" t="s">
        <v>508</v>
      </c>
      <c r="D89" s="322" t="s">
        <v>305</v>
      </c>
      <c r="E89" s="322" t="s">
        <v>939</v>
      </c>
      <c r="F89" s="336" t="s">
        <v>940</v>
      </c>
      <c r="G89" s="322" t="s">
        <v>34</v>
      </c>
      <c r="H89" s="361">
        <v>42747</v>
      </c>
      <c r="I89" s="322" t="s">
        <v>926</v>
      </c>
      <c r="J89" s="322" t="s">
        <v>927</v>
      </c>
      <c r="K89" s="322" t="s">
        <v>1415</v>
      </c>
      <c r="L89" s="322" t="s">
        <v>34</v>
      </c>
      <c r="M89" s="322" t="s">
        <v>34</v>
      </c>
      <c r="N89" s="322" t="s">
        <v>34</v>
      </c>
      <c r="O89" s="322" t="s">
        <v>51</v>
      </c>
      <c r="P89" s="326" t="s">
        <v>941</v>
      </c>
      <c r="Q89" s="322" t="s">
        <v>39</v>
      </c>
      <c r="R89" s="326" t="s">
        <v>942</v>
      </c>
      <c r="S89" s="326" t="s">
        <v>943</v>
      </c>
      <c r="T89" s="273" t="s">
        <v>39</v>
      </c>
      <c r="U89" s="271" t="s">
        <v>893</v>
      </c>
      <c r="V89" s="277" t="s">
        <v>932</v>
      </c>
      <c r="W89" s="272" t="s">
        <v>894</v>
      </c>
      <c r="X89" s="272" t="s">
        <v>894</v>
      </c>
      <c r="Y89" s="272" t="s">
        <v>79</v>
      </c>
      <c r="Z89" s="273" t="s">
        <v>1470</v>
      </c>
      <c r="AA89" s="272" t="s">
        <v>217</v>
      </c>
      <c r="AB89" s="272" t="s">
        <v>1503</v>
      </c>
      <c r="AC89" s="272" t="s">
        <v>1467</v>
      </c>
      <c r="AD89" s="281"/>
      <c r="AE89" s="272" t="s">
        <v>125</v>
      </c>
      <c r="AF89" s="273" t="s">
        <v>305</v>
      </c>
      <c r="AG89" s="345" t="s">
        <v>895</v>
      </c>
      <c r="AH89" s="271" t="s">
        <v>34</v>
      </c>
      <c r="AI89" s="273" t="s">
        <v>34</v>
      </c>
      <c r="AJ89" s="271"/>
      <c r="AK89" s="271"/>
      <c r="AL89" s="271"/>
      <c r="AM89" s="271"/>
      <c r="AN89" s="271"/>
      <c r="AO89" s="271"/>
      <c r="AP89" s="271"/>
    </row>
    <row r="90" spans="1:42" ht="15.75" hidden="1" customHeight="1" x14ac:dyDescent="0.25">
      <c r="A90" s="322" t="s">
        <v>34</v>
      </c>
      <c r="B90" s="322" t="s">
        <v>34</v>
      </c>
      <c r="C90" s="322" t="s">
        <v>436</v>
      </c>
      <c r="D90" s="322" t="s">
        <v>305</v>
      </c>
      <c r="E90" s="322" t="s">
        <v>896</v>
      </c>
      <c r="F90" s="336" t="s">
        <v>897</v>
      </c>
      <c r="G90" s="322" t="s">
        <v>34</v>
      </c>
      <c r="H90" s="361">
        <v>42801</v>
      </c>
      <c r="I90" s="322" t="s">
        <v>1338</v>
      </c>
      <c r="J90" s="322" t="s">
        <v>927</v>
      </c>
      <c r="K90" s="322" t="s">
        <v>1339</v>
      </c>
      <c r="L90" s="322" t="s">
        <v>34</v>
      </c>
      <c r="M90" s="322" t="s">
        <v>34</v>
      </c>
      <c r="N90" s="322" t="s">
        <v>34</v>
      </c>
      <c r="O90" s="336" t="s">
        <v>60</v>
      </c>
      <c r="P90" s="332" t="s">
        <v>898</v>
      </c>
      <c r="Q90" s="322" t="s">
        <v>42</v>
      </c>
      <c r="R90" s="326" t="s">
        <v>899</v>
      </c>
      <c r="S90" s="326" t="s">
        <v>900</v>
      </c>
      <c r="T90" s="280" t="s">
        <v>42</v>
      </c>
      <c r="U90" s="326" t="s">
        <v>893</v>
      </c>
      <c r="V90" s="362" t="s">
        <v>34</v>
      </c>
      <c r="W90" s="322" t="s">
        <v>894</v>
      </c>
      <c r="X90" s="322" t="s">
        <v>894</v>
      </c>
      <c r="Y90" s="272" t="s">
        <v>79</v>
      </c>
      <c r="Z90" s="272" t="s">
        <v>1470</v>
      </c>
      <c r="AA90" s="322" t="s">
        <v>34</v>
      </c>
      <c r="AB90" s="322" t="s">
        <v>1488</v>
      </c>
      <c r="AC90" s="322" t="s">
        <v>34</v>
      </c>
      <c r="AD90" s="281" t="s">
        <v>34</v>
      </c>
      <c r="AE90" s="322" t="s">
        <v>34</v>
      </c>
      <c r="AF90" s="280" t="s">
        <v>34</v>
      </c>
      <c r="AG90" s="280" t="s">
        <v>34</v>
      </c>
      <c r="AH90" s="326" t="s">
        <v>34</v>
      </c>
      <c r="AI90" s="280" t="s">
        <v>34</v>
      </c>
      <c r="AJ90" s="271"/>
      <c r="AK90" s="271"/>
      <c r="AL90" s="271"/>
      <c r="AM90" s="271"/>
      <c r="AN90" s="271"/>
      <c r="AO90" s="271"/>
      <c r="AP90" s="271"/>
    </row>
    <row r="91" spans="1:42" ht="15.75" hidden="1" customHeight="1" x14ac:dyDescent="0.25">
      <c r="A91" s="272" t="s">
        <v>34</v>
      </c>
      <c r="B91" s="272" t="s">
        <v>34</v>
      </c>
      <c r="C91" s="272" t="s">
        <v>436</v>
      </c>
      <c r="D91" s="272" t="s">
        <v>305</v>
      </c>
      <c r="E91" s="272" t="s">
        <v>885</v>
      </c>
      <c r="F91" s="272" t="s">
        <v>886</v>
      </c>
      <c r="G91" s="272" t="s">
        <v>34</v>
      </c>
      <c r="H91" s="343">
        <v>42618</v>
      </c>
      <c r="I91" s="272" t="s">
        <v>887</v>
      </c>
      <c r="J91" s="272" t="s">
        <v>888</v>
      </c>
      <c r="K91" s="382" t="s">
        <v>1599</v>
      </c>
      <c r="L91" s="273" t="s">
        <v>34</v>
      </c>
      <c r="M91" s="272" t="s">
        <v>34</v>
      </c>
      <c r="N91" s="272" t="s">
        <v>34</v>
      </c>
      <c r="O91" s="278" t="s">
        <v>60</v>
      </c>
      <c r="P91" s="276" t="s">
        <v>890</v>
      </c>
      <c r="Q91" s="278" t="s">
        <v>42</v>
      </c>
      <c r="R91" s="276" t="s">
        <v>891</v>
      </c>
      <c r="S91" s="276" t="s">
        <v>892</v>
      </c>
      <c r="T91" s="273" t="s">
        <v>42</v>
      </c>
      <c r="U91" s="271" t="s">
        <v>893</v>
      </c>
      <c r="V91" s="277" t="s">
        <v>34</v>
      </c>
      <c r="W91" s="352" t="s">
        <v>894</v>
      </c>
      <c r="X91" s="352" t="s">
        <v>894</v>
      </c>
      <c r="Y91" s="272" t="s">
        <v>79</v>
      </c>
      <c r="Z91" s="272" t="s">
        <v>1470</v>
      </c>
      <c r="AA91" s="272" t="s">
        <v>125</v>
      </c>
      <c r="AB91" s="273" t="s">
        <v>34</v>
      </c>
      <c r="AC91" s="272" t="s">
        <v>1467</v>
      </c>
      <c r="AD91" s="301" t="s">
        <v>521</v>
      </c>
      <c r="AE91" s="272" t="s">
        <v>125</v>
      </c>
      <c r="AF91" s="292" t="s">
        <v>305</v>
      </c>
      <c r="AG91" s="354" t="s">
        <v>895</v>
      </c>
      <c r="AH91" s="271" t="s">
        <v>34</v>
      </c>
      <c r="AI91" s="273" t="s">
        <v>34</v>
      </c>
      <c r="AJ91" s="271"/>
      <c r="AK91" s="271"/>
      <c r="AL91" s="271"/>
      <c r="AM91" s="271"/>
      <c r="AN91" s="271"/>
      <c r="AO91" s="271"/>
      <c r="AP91" s="271"/>
    </row>
    <row r="92" spans="1:42" ht="15.75" hidden="1" customHeight="1" x14ac:dyDescent="0.25">
      <c r="A92" s="272" t="s">
        <v>950</v>
      </c>
      <c r="B92" s="272" t="s">
        <v>951</v>
      </c>
      <c r="C92" s="272" t="s">
        <v>508</v>
      </c>
      <c r="D92" s="272" t="s">
        <v>305</v>
      </c>
      <c r="E92" s="272" t="s">
        <v>952</v>
      </c>
      <c r="F92" s="272" t="s">
        <v>951</v>
      </c>
      <c r="G92" s="272" t="s">
        <v>953</v>
      </c>
      <c r="H92" s="321">
        <v>42613</v>
      </c>
      <c r="I92" s="272" t="s">
        <v>887</v>
      </c>
      <c r="J92" s="272" t="s">
        <v>888</v>
      </c>
      <c r="K92" s="382" t="s">
        <v>1598</v>
      </c>
      <c r="L92" s="272" t="s">
        <v>34</v>
      </c>
      <c r="M92" s="272" t="s">
        <v>34</v>
      </c>
      <c r="N92" s="272" t="s">
        <v>34</v>
      </c>
      <c r="O92" s="278" t="s">
        <v>51</v>
      </c>
      <c r="P92" s="276" t="s">
        <v>954</v>
      </c>
      <c r="Q92" s="278" t="s">
        <v>39</v>
      </c>
      <c r="R92" s="276" t="s">
        <v>955</v>
      </c>
      <c r="S92" s="276" t="s">
        <v>956</v>
      </c>
      <c r="T92" s="273" t="s">
        <v>39</v>
      </c>
      <c r="U92" s="271" t="s">
        <v>893</v>
      </c>
      <c r="V92" s="277" t="s">
        <v>932</v>
      </c>
      <c r="W92" s="352" t="s">
        <v>894</v>
      </c>
      <c r="X92" s="352" t="s">
        <v>894</v>
      </c>
      <c r="Y92" s="272" t="s">
        <v>79</v>
      </c>
      <c r="Z92" s="272" t="s">
        <v>1470</v>
      </c>
      <c r="AA92" s="272" t="s">
        <v>125</v>
      </c>
      <c r="AB92" s="273" t="s">
        <v>34</v>
      </c>
      <c r="AC92" s="272" t="s">
        <v>1467</v>
      </c>
      <c r="AD92" s="349" t="s">
        <v>521</v>
      </c>
      <c r="AE92" s="272" t="s">
        <v>125</v>
      </c>
      <c r="AF92" s="292" t="s">
        <v>305</v>
      </c>
      <c r="AG92" s="354" t="s">
        <v>895</v>
      </c>
      <c r="AH92" s="271" t="s">
        <v>34</v>
      </c>
      <c r="AI92" s="273" t="s">
        <v>34</v>
      </c>
      <c r="AJ92" s="271"/>
      <c r="AK92" s="271"/>
      <c r="AL92" s="271"/>
      <c r="AM92" s="271"/>
      <c r="AN92" s="271"/>
      <c r="AO92" s="271"/>
      <c r="AP92" s="271"/>
    </row>
    <row r="93" spans="1:42" ht="15.75" hidden="1" customHeight="1" x14ac:dyDescent="0.25">
      <c r="A93" s="272" t="s">
        <v>1001</v>
      </c>
      <c r="B93" s="272" t="s">
        <v>1002</v>
      </c>
      <c r="C93" s="272" t="s">
        <v>508</v>
      </c>
      <c r="D93" s="272" t="s">
        <v>305</v>
      </c>
      <c r="E93" s="272" t="s">
        <v>1003</v>
      </c>
      <c r="F93" s="272" t="s">
        <v>1004</v>
      </c>
      <c r="G93" s="272" t="s">
        <v>1005</v>
      </c>
      <c r="H93" s="321">
        <v>42614</v>
      </c>
      <c r="I93" s="272" t="s">
        <v>887</v>
      </c>
      <c r="J93" s="272" t="s">
        <v>888</v>
      </c>
      <c r="K93" s="272" t="s">
        <v>34</v>
      </c>
      <c r="L93" s="272" t="s">
        <v>34</v>
      </c>
      <c r="M93" s="272" t="s">
        <v>34</v>
      </c>
      <c r="N93" s="272" t="s">
        <v>34</v>
      </c>
      <c r="O93" s="278" t="s">
        <v>51</v>
      </c>
      <c r="P93" s="276" t="s">
        <v>1006</v>
      </c>
      <c r="Q93" s="278" t="s">
        <v>39</v>
      </c>
      <c r="R93" s="276" t="s">
        <v>1007</v>
      </c>
      <c r="S93" s="276" t="s">
        <v>1008</v>
      </c>
      <c r="T93" s="273" t="s">
        <v>39</v>
      </c>
      <c r="U93" s="271" t="s">
        <v>893</v>
      </c>
      <c r="V93" s="277" t="s">
        <v>932</v>
      </c>
      <c r="W93" s="272" t="s">
        <v>894</v>
      </c>
      <c r="X93" s="272" t="s">
        <v>894</v>
      </c>
      <c r="Y93" s="272" t="s">
        <v>79</v>
      </c>
      <c r="Z93" s="272" t="s">
        <v>1470</v>
      </c>
      <c r="AA93" s="272" t="s">
        <v>125</v>
      </c>
      <c r="AB93" s="273" t="s">
        <v>34</v>
      </c>
      <c r="AC93" s="272" t="s">
        <v>1467</v>
      </c>
      <c r="AD93" s="330" t="s">
        <v>1508</v>
      </c>
      <c r="AE93" s="272" t="s">
        <v>125</v>
      </c>
      <c r="AF93" s="292" t="s">
        <v>305</v>
      </c>
      <c r="AG93" s="354" t="s">
        <v>895</v>
      </c>
      <c r="AH93" s="271" t="s">
        <v>34</v>
      </c>
      <c r="AI93" s="273" t="s">
        <v>34</v>
      </c>
      <c r="AJ93" s="271"/>
      <c r="AK93" s="271"/>
      <c r="AL93" s="271"/>
      <c r="AM93" s="271"/>
      <c r="AN93" s="271"/>
      <c r="AO93" s="271"/>
      <c r="AP93" s="271"/>
    </row>
    <row r="94" spans="1:42" ht="15.75" hidden="1" customHeight="1" x14ac:dyDescent="0.25">
      <c r="A94" s="272" t="s">
        <v>901</v>
      </c>
      <c r="B94" s="272" t="s">
        <v>902</v>
      </c>
      <c r="C94" s="272" t="s">
        <v>508</v>
      </c>
      <c r="D94" s="272" t="s">
        <v>305</v>
      </c>
      <c r="E94" s="272" t="s">
        <v>903</v>
      </c>
      <c r="F94" s="272" t="s">
        <v>902</v>
      </c>
      <c r="G94" s="272" t="s">
        <v>904</v>
      </c>
      <c r="H94" s="316">
        <v>42747</v>
      </c>
      <c r="I94" s="272" t="s">
        <v>905</v>
      </c>
      <c r="J94" s="272" t="s">
        <v>906</v>
      </c>
      <c r="K94" s="382" t="s">
        <v>1594</v>
      </c>
      <c r="L94" s="272" t="s">
        <v>34</v>
      </c>
      <c r="M94" s="272" t="s">
        <v>34</v>
      </c>
      <c r="N94" s="272" t="s">
        <v>34</v>
      </c>
      <c r="O94" s="278" t="s">
        <v>51</v>
      </c>
      <c r="P94" s="276" t="s">
        <v>908</v>
      </c>
      <c r="Q94" s="278" t="s">
        <v>39</v>
      </c>
      <c r="R94" s="278" t="s">
        <v>909</v>
      </c>
      <c r="S94" s="276" t="s">
        <v>910</v>
      </c>
      <c r="T94" s="273" t="s">
        <v>39</v>
      </c>
      <c r="U94" s="271" t="s">
        <v>911</v>
      </c>
      <c r="V94" s="277" t="s">
        <v>34</v>
      </c>
      <c r="W94" s="336" t="s">
        <v>34</v>
      </c>
      <c r="X94" s="336" t="s">
        <v>1489</v>
      </c>
      <c r="Y94" s="272" t="s">
        <v>1470</v>
      </c>
      <c r="Z94" s="272" t="s">
        <v>1470</v>
      </c>
      <c r="AA94" s="272" t="s">
        <v>125</v>
      </c>
      <c r="AB94" s="273" t="s">
        <v>34</v>
      </c>
      <c r="AC94" s="272" t="s">
        <v>1467</v>
      </c>
      <c r="AD94" s="301" t="s">
        <v>521</v>
      </c>
      <c r="AE94" s="272" t="s">
        <v>125</v>
      </c>
      <c r="AF94" s="272" t="s">
        <v>912</v>
      </c>
      <c r="AG94" s="354" t="s">
        <v>521</v>
      </c>
      <c r="AH94" s="271" t="s">
        <v>34</v>
      </c>
      <c r="AI94" s="273" t="s">
        <v>34</v>
      </c>
      <c r="AJ94" s="271"/>
      <c r="AK94" s="271"/>
      <c r="AL94" s="271"/>
      <c r="AM94" s="271"/>
      <c r="AN94" s="271"/>
      <c r="AO94" s="271"/>
      <c r="AP94" s="271"/>
    </row>
    <row r="95" spans="1:42" s="106" customFormat="1" ht="15.75" hidden="1" customHeight="1" x14ac:dyDescent="0.25">
      <c r="A95" s="272" t="s">
        <v>901</v>
      </c>
      <c r="B95" s="272" t="s">
        <v>933</v>
      </c>
      <c r="C95" s="272" t="s">
        <v>508</v>
      </c>
      <c r="D95" s="272" t="s">
        <v>305</v>
      </c>
      <c r="E95" s="272" t="s">
        <v>934</v>
      </c>
      <c r="F95" s="272" t="s">
        <v>935</v>
      </c>
      <c r="G95" s="272" t="s">
        <v>34</v>
      </c>
      <c r="H95" s="321">
        <v>42747</v>
      </c>
      <c r="I95" s="272" t="s">
        <v>926</v>
      </c>
      <c r="J95" s="272" t="s">
        <v>927</v>
      </c>
      <c r="K95" s="272" t="s">
        <v>34</v>
      </c>
      <c r="L95" s="272" t="s">
        <v>34</v>
      </c>
      <c r="M95" s="272" t="s">
        <v>34</v>
      </c>
      <c r="N95" s="272" t="s">
        <v>34</v>
      </c>
      <c r="O95" s="278" t="s">
        <v>51</v>
      </c>
      <c r="P95" s="276" t="s">
        <v>936</v>
      </c>
      <c r="Q95" s="278" t="s">
        <v>39</v>
      </c>
      <c r="R95" s="276" t="s">
        <v>937</v>
      </c>
      <c r="S95" s="276" t="s">
        <v>938</v>
      </c>
      <c r="T95" s="273" t="s">
        <v>39</v>
      </c>
      <c r="U95" s="271" t="s">
        <v>893</v>
      </c>
      <c r="V95" s="277" t="s">
        <v>932</v>
      </c>
      <c r="W95" s="272" t="s">
        <v>894</v>
      </c>
      <c r="X95" s="272" t="s">
        <v>894</v>
      </c>
      <c r="Y95" s="272" t="s">
        <v>79</v>
      </c>
      <c r="Z95" s="272" t="s">
        <v>1470</v>
      </c>
      <c r="AA95" s="272" t="s">
        <v>125</v>
      </c>
      <c r="AB95" s="273" t="s">
        <v>34</v>
      </c>
      <c r="AC95" s="272" t="s">
        <v>1467</v>
      </c>
      <c r="AD95" s="281" t="s">
        <v>1510</v>
      </c>
      <c r="AE95" s="272" t="s">
        <v>125</v>
      </c>
      <c r="AF95" s="292" t="s">
        <v>305</v>
      </c>
      <c r="AG95" s="354" t="s">
        <v>171</v>
      </c>
      <c r="AH95" s="271" t="s">
        <v>34</v>
      </c>
      <c r="AI95" s="273" t="s">
        <v>34</v>
      </c>
      <c r="AJ95" s="271"/>
      <c r="AK95" s="271"/>
      <c r="AL95" s="271"/>
      <c r="AM95" s="271"/>
      <c r="AN95" s="271"/>
      <c r="AO95" s="271"/>
      <c r="AP95" s="271"/>
    </row>
    <row r="96" spans="1:42" ht="15.75" hidden="1" customHeight="1" x14ac:dyDescent="0.25">
      <c r="A96" s="272" t="s">
        <v>975</v>
      </c>
      <c r="B96" s="272" t="s">
        <v>976</v>
      </c>
      <c r="C96" s="272" t="s">
        <v>508</v>
      </c>
      <c r="D96" s="272" t="s">
        <v>305</v>
      </c>
      <c r="E96" s="272" t="s">
        <v>977</v>
      </c>
      <c r="F96" s="272" t="s">
        <v>978</v>
      </c>
      <c r="G96" s="272" t="s">
        <v>979</v>
      </c>
      <c r="H96" s="321">
        <v>42751</v>
      </c>
      <c r="I96" s="272" t="s">
        <v>980</v>
      </c>
      <c r="J96" s="272" t="s">
        <v>981</v>
      </c>
      <c r="K96" s="272" t="s">
        <v>982</v>
      </c>
      <c r="L96" s="272" t="s">
        <v>34</v>
      </c>
      <c r="M96" s="272" t="s">
        <v>34</v>
      </c>
      <c r="N96" s="272" t="s">
        <v>34</v>
      </c>
      <c r="O96" s="278" t="s">
        <v>51</v>
      </c>
      <c r="P96" s="276" t="s">
        <v>983</v>
      </c>
      <c r="Q96" s="278" t="s">
        <v>39</v>
      </c>
      <c r="R96" s="276" t="s">
        <v>984</v>
      </c>
      <c r="S96" s="276" t="s">
        <v>985</v>
      </c>
      <c r="T96" s="273" t="s">
        <v>39</v>
      </c>
      <c r="U96" s="271" t="s">
        <v>893</v>
      </c>
      <c r="V96" s="277" t="s">
        <v>932</v>
      </c>
      <c r="W96" s="272" t="s">
        <v>894</v>
      </c>
      <c r="X96" s="272" t="s">
        <v>894</v>
      </c>
      <c r="Y96" s="272" t="s">
        <v>79</v>
      </c>
      <c r="Z96" s="272" t="s">
        <v>1470</v>
      </c>
      <c r="AA96" s="272" t="s">
        <v>125</v>
      </c>
      <c r="AB96" s="273" t="s">
        <v>34</v>
      </c>
      <c r="AC96" s="272" t="s">
        <v>1467</v>
      </c>
      <c r="AD96" s="281" t="s">
        <v>986</v>
      </c>
      <c r="AE96" s="272" t="s">
        <v>217</v>
      </c>
      <c r="AF96" s="292" t="s">
        <v>305</v>
      </c>
      <c r="AG96" s="328" t="s">
        <v>986</v>
      </c>
      <c r="AH96" s="271" t="s">
        <v>34</v>
      </c>
      <c r="AI96" s="273" t="s">
        <v>34</v>
      </c>
      <c r="AJ96" s="271"/>
      <c r="AK96" s="271"/>
      <c r="AL96" s="271"/>
      <c r="AM96" s="271"/>
      <c r="AN96" s="271"/>
      <c r="AO96" s="271"/>
      <c r="AP96" s="271"/>
    </row>
    <row r="97" spans="1:42" ht="15.75" hidden="1" customHeight="1" x14ac:dyDescent="0.25">
      <c r="A97" s="272" t="s">
        <v>901</v>
      </c>
      <c r="B97" s="272" t="s">
        <v>957</v>
      </c>
      <c r="C97" s="272" t="s">
        <v>508</v>
      </c>
      <c r="D97" s="272" t="s">
        <v>305</v>
      </c>
      <c r="E97" s="272" t="s">
        <v>958</v>
      </c>
      <c r="F97" s="272" t="s">
        <v>959</v>
      </c>
      <c r="G97" s="272" t="s">
        <v>960</v>
      </c>
      <c r="H97" s="321">
        <v>42613</v>
      </c>
      <c r="I97" s="272" t="s">
        <v>887</v>
      </c>
      <c r="J97" s="272" t="s">
        <v>888</v>
      </c>
      <c r="K97" s="382" t="s">
        <v>1598</v>
      </c>
      <c r="L97" s="272" t="s">
        <v>34</v>
      </c>
      <c r="M97" s="272" t="s">
        <v>34</v>
      </c>
      <c r="N97" s="272" t="s">
        <v>34</v>
      </c>
      <c r="O97" s="278" t="s">
        <v>51</v>
      </c>
      <c r="P97" s="276" t="s">
        <v>961</v>
      </c>
      <c r="Q97" s="278" t="s">
        <v>39</v>
      </c>
      <c r="R97" s="276" t="s">
        <v>962</v>
      </c>
      <c r="S97" s="276" t="s">
        <v>963</v>
      </c>
      <c r="T97" s="273" t="s">
        <v>39</v>
      </c>
      <c r="U97" s="271" t="s">
        <v>893</v>
      </c>
      <c r="V97" s="277" t="s">
        <v>932</v>
      </c>
      <c r="W97" s="352" t="s">
        <v>894</v>
      </c>
      <c r="X97" s="352" t="s">
        <v>894</v>
      </c>
      <c r="Y97" s="272" t="s">
        <v>79</v>
      </c>
      <c r="Z97" s="272" t="s">
        <v>1470</v>
      </c>
      <c r="AA97" s="272" t="s">
        <v>125</v>
      </c>
      <c r="AB97" s="273" t="s">
        <v>34</v>
      </c>
      <c r="AC97" s="272" t="s">
        <v>1467</v>
      </c>
      <c r="AD97" s="301" t="s">
        <v>521</v>
      </c>
      <c r="AE97" s="272" t="s">
        <v>125</v>
      </c>
      <c r="AF97" s="292" t="s">
        <v>305</v>
      </c>
      <c r="AG97" s="354" t="s">
        <v>895</v>
      </c>
      <c r="AH97" s="271" t="s">
        <v>34</v>
      </c>
      <c r="AI97" s="273" t="s">
        <v>34</v>
      </c>
      <c r="AJ97" s="271"/>
      <c r="AK97" s="271"/>
      <c r="AL97" s="271"/>
      <c r="AM97" s="271"/>
      <c r="AN97" s="271"/>
      <c r="AO97" s="271"/>
      <c r="AP97" s="271"/>
    </row>
    <row r="98" spans="1:42" ht="15.75" hidden="1" customHeight="1" x14ac:dyDescent="0.25">
      <c r="A98" s="272" t="s">
        <v>901</v>
      </c>
      <c r="B98" s="272" t="s">
        <v>944</v>
      </c>
      <c r="C98" s="272" t="s">
        <v>508</v>
      </c>
      <c r="D98" s="272" t="s">
        <v>305</v>
      </c>
      <c r="E98" s="272" t="s">
        <v>945</v>
      </c>
      <c r="F98" s="272" t="s">
        <v>946</v>
      </c>
      <c r="G98" s="272" t="s">
        <v>34</v>
      </c>
      <c r="H98" s="321">
        <v>42613</v>
      </c>
      <c r="I98" s="272" t="s">
        <v>887</v>
      </c>
      <c r="J98" s="272" t="s">
        <v>888</v>
      </c>
      <c r="K98" s="272" t="s">
        <v>34</v>
      </c>
      <c r="L98" s="272" t="s">
        <v>34</v>
      </c>
      <c r="M98" s="272" t="s">
        <v>34</v>
      </c>
      <c r="N98" s="272" t="s">
        <v>34</v>
      </c>
      <c r="O98" s="278" t="s">
        <v>51</v>
      </c>
      <c r="P98" s="276" t="s">
        <v>947</v>
      </c>
      <c r="Q98" s="278" t="s">
        <v>39</v>
      </c>
      <c r="R98" s="276" t="s">
        <v>948</v>
      </c>
      <c r="S98" s="276" t="s">
        <v>949</v>
      </c>
      <c r="T98" s="273" t="s">
        <v>39</v>
      </c>
      <c r="U98" s="271" t="s">
        <v>893</v>
      </c>
      <c r="V98" s="277" t="s">
        <v>932</v>
      </c>
      <c r="W98" s="352" t="s">
        <v>894</v>
      </c>
      <c r="X98" s="352" t="s">
        <v>894</v>
      </c>
      <c r="Y98" s="272" t="s">
        <v>79</v>
      </c>
      <c r="Z98" s="272" t="s">
        <v>1470</v>
      </c>
      <c r="AA98" s="272" t="s">
        <v>125</v>
      </c>
      <c r="AB98" s="273" t="s">
        <v>34</v>
      </c>
      <c r="AC98" s="272" t="s">
        <v>1467</v>
      </c>
      <c r="AD98" s="281" t="s">
        <v>1517</v>
      </c>
      <c r="AE98" s="272" t="s">
        <v>125</v>
      </c>
      <c r="AF98" s="292" t="s">
        <v>305</v>
      </c>
      <c r="AG98" s="354" t="s">
        <v>895</v>
      </c>
      <c r="AH98" s="271" t="s">
        <v>34</v>
      </c>
      <c r="AI98" s="273" t="s">
        <v>34</v>
      </c>
      <c r="AJ98" s="271"/>
      <c r="AK98" s="271"/>
      <c r="AL98" s="271"/>
      <c r="AM98" s="271"/>
      <c r="AN98" s="271"/>
      <c r="AO98" s="271"/>
      <c r="AP98" s="271"/>
    </row>
    <row r="99" spans="1:42" ht="15.75" hidden="1" customHeight="1" x14ac:dyDescent="0.25">
      <c r="A99" s="272" t="s">
        <v>913</v>
      </c>
      <c r="B99" s="272" t="s">
        <v>969</v>
      </c>
      <c r="C99" s="272" t="s">
        <v>508</v>
      </c>
      <c r="D99" s="272" t="s">
        <v>305</v>
      </c>
      <c r="E99" s="272" t="s">
        <v>970</v>
      </c>
      <c r="F99" s="272" t="s">
        <v>969</v>
      </c>
      <c r="G99" s="272" t="s">
        <v>971</v>
      </c>
      <c r="H99" s="321">
        <v>42613</v>
      </c>
      <c r="I99" s="272" t="s">
        <v>887</v>
      </c>
      <c r="J99" s="272" t="s">
        <v>888</v>
      </c>
      <c r="K99" s="272" t="s">
        <v>34</v>
      </c>
      <c r="L99" s="272" t="s">
        <v>34</v>
      </c>
      <c r="M99" s="272" t="s">
        <v>34</v>
      </c>
      <c r="N99" s="272" t="s">
        <v>34</v>
      </c>
      <c r="O99" s="278" t="s">
        <v>51</v>
      </c>
      <c r="P99" s="276" t="s">
        <v>972</v>
      </c>
      <c r="Q99" s="278" t="s">
        <v>39</v>
      </c>
      <c r="R99" s="276" t="s">
        <v>973</v>
      </c>
      <c r="S99" s="276" t="s">
        <v>974</v>
      </c>
      <c r="T99" s="273" t="s">
        <v>39</v>
      </c>
      <c r="U99" s="271" t="s">
        <v>893</v>
      </c>
      <c r="V99" s="277" t="s">
        <v>932</v>
      </c>
      <c r="W99" s="352" t="s">
        <v>894</v>
      </c>
      <c r="X99" s="352" t="s">
        <v>894</v>
      </c>
      <c r="Y99" s="272" t="s">
        <v>79</v>
      </c>
      <c r="Z99" s="272" t="s">
        <v>1470</v>
      </c>
      <c r="AA99" s="272" t="s">
        <v>125</v>
      </c>
      <c r="AB99" s="273" t="s">
        <v>34</v>
      </c>
      <c r="AC99" s="272" t="s">
        <v>1467</v>
      </c>
      <c r="AD99" s="281" t="s">
        <v>1534</v>
      </c>
      <c r="AE99" s="272" t="s">
        <v>125</v>
      </c>
      <c r="AF99" s="292" t="s">
        <v>305</v>
      </c>
      <c r="AG99" s="354" t="s">
        <v>895</v>
      </c>
      <c r="AH99" s="271" t="s">
        <v>34</v>
      </c>
      <c r="AI99" s="273" t="s">
        <v>34</v>
      </c>
      <c r="AJ99" s="271"/>
      <c r="AK99" s="271"/>
      <c r="AL99" s="271"/>
      <c r="AM99" s="271"/>
      <c r="AN99" s="271"/>
      <c r="AO99" s="271"/>
      <c r="AP99" s="271"/>
    </row>
    <row r="100" spans="1:42" ht="15.75" hidden="1" customHeight="1" x14ac:dyDescent="0.25">
      <c r="A100" s="272" t="s">
        <v>993</v>
      </c>
      <c r="B100" s="272" t="s">
        <v>994</v>
      </c>
      <c r="C100" s="272" t="s">
        <v>508</v>
      </c>
      <c r="D100" s="272" t="s">
        <v>305</v>
      </c>
      <c r="E100" s="272" t="s">
        <v>995</v>
      </c>
      <c r="F100" s="272" t="s">
        <v>996</v>
      </c>
      <c r="G100" s="272" t="s">
        <v>997</v>
      </c>
      <c r="H100" s="321">
        <v>42751</v>
      </c>
      <c r="I100" s="272" t="s">
        <v>887</v>
      </c>
      <c r="J100" s="272" t="s">
        <v>888</v>
      </c>
      <c r="K100" s="272" t="s">
        <v>34</v>
      </c>
      <c r="L100" s="272" t="s">
        <v>34</v>
      </c>
      <c r="M100" s="272" t="s">
        <v>34</v>
      </c>
      <c r="N100" s="272" t="s">
        <v>34</v>
      </c>
      <c r="O100" s="278" t="s">
        <v>51</v>
      </c>
      <c r="P100" s="276" t="s">
        <v>998</v>
      </c>
      <c r="Q100" s="278" t="s">
        <v>39</v>
      </c>
      <c r="R100" s="276" t="s">
        <v>999</v>
      </c>
      <c r="S100" s="276" t="s">
        <v>1000</v>
      </c>
      <c r="T100" s="273" t="s">
        <v>39</v>
      </c>
      <c r="U100" s="271" t="s">
        <v>893</v>
      </c>
      <c r="V100" s="277" t="s">
        <v>932</v>
      </c>
      <c r="W100" s="352" t="s">
        <v>894</v>
      </c>
      <c r="X100" s="352" t="s">
        <v>894</v>
      </c>
      <c r="Y100" s="272" t="s">
        <v>79</v>
      </c>
      <c r="Z100" s="272" t="s">
        <v>1470</v>
      </c>
      <c r="AA100" s="272" t="s">
        <v>125</v>
      </c>
      <c r="AB100" s="273" t="s">
        <v>34</v>
      </c>
      <c r="AC100" s="272" t="s">
        <v>1467</v>
      </c>
      <c r="AD100" s="281" t="s">
        <v>1529</v>
      </c>
      <c r="AE100" s="272" t="s">
        <v>125</v>
      </c>
      <c r="AF100" s="292" t="s">
        <v>305</v>
      </c>
      <c r="AG100" s="354" t="s">
        <v>895</v>
      </c>
      <c r="AH100" s="271" t="s">
        <v>34</v>
      </c>
      <c r="AI100" s="273" t="s">
        <v>34</v>
      </c>
      <c r="AJ100" s="326"/>
      <c r="AK100" s="326"/>
      <c r="AL100" s="326"/>
      <c r="AM100" s="326"/>
      <c r="AN100" s="326"/>
      <c r="AO100" s="326"/>
      <c r="AP100" s="326"/>
    </row>
    <row r="101" spans="1:42" ht="15.75" hidden="1" customHeight="1" x14ac:dyDescent="0.25">
      <c r="A101" s="272" t="s">
        <v>950</v>
      </c>
      <c r="B101" s="272" t="s">
        <v>950</v>
      </c>
      <c r="C101" s="272" t="s">
        <v>508</v>
      </c>
      <c r="D101" s="272" t="s">
        <v>305</v>
      </c>
      <c r="E101" s="272" t="s">
        <v>964</v>
      </c>
      <c r="F101" s="272" t="s">
        <v>239</v>
      </c>
      <c r="G101" s="272" t="s">
        <v>965</v>
      </c>
      <c r="H101" s="321">
        <v>42615</v>
      </c>
      <c r="I101" s="272" t="s">
        <v>887</v>
      </c>
      <c r="J101" s="272" t="s">
        <v>888</v>
      </c>
      <c r="K101" s="272" t="s">
        <v>34</v>
      </c>
      <c r="L101" s="272" t="s">
        <v>34</v>
      </c>
      <c r="M101" s="272" t="s">
        <v>34</v>
      </c>
      <c r="N101" s="272" t="s">
        <v>34</v>
      </c>
      <c r="O101" s="278" t="s">
        <v>51</v>
      </c>
      <c r="P101" s="276" t="s">
        <v>966</v>
      </c>
      <c r="Q101" s="278" t="s">
        <v>39</v>
      </c>
      <c r="R101" s="276" t="s">
        <v>967</v>
      </c>
      <c r="S101" s="276" t="s">
        <v>968</v>
      </c>
      <c r="T101" s="273" t="s">
        <v>39</v>
      </c>
      <c r="U101" s="271" t="s">
        <v>893</v>
      </c>
      <c r="V101" s="277" t="s">
        <v>932</v>
      </c>
      <c r="W101" s="352" t="s">
        <v>894</v>
      </c>
      <c r="X101" s="352" t="s">
        <v>894</v>
      </c>
      <c r="Y101" s="272" t="s">
        <v>79</v>
      </c>
      <c r="Z101" s="272" t="s">
        <v>1470</v>
      </c>
      <c r="AA101" s="272" t="s">
        <v>125</v>
      </c>
      <c r="AB101" s="273" t="s">
        <v>34</v>
      </c>
      <c r="AC101" s="272" t="s">
        <v>1467</v>
      </c>
      <c r="AD101" s="281" t="s">
        <v>1528</v>
      </c>
      <c r="AE101" s="272" t="s">
        <v>125</v>
      </c>
      <c r="AF101" s="292" t="s">
        <v>305</v>
      </c>
      <c r="AG101" s="354" t="s">
        <v>895</v>
      </c>
      <c r="AH101" s="271" t="s">
        <v>34</v>
      </c>
      <c r="AI101" s="273" t="s">
        <v>34</v>
      </c>
      <c r="AJ101" s="271"/>
      <c r="AK101" s="271"/>
      <c r="AL101" s="271"/>
      <c r="AM101" s="271"/>
      <c r="AN101" s="271"/>
      <c r="AO101" s="271"/>
      <c r="AP101" s="271"/>
    </row>
    <row r="102" spans="1:42" ht="15.75" hidden="1" customHeight="1" x14ac:dyDescent="0.25">
      <c r="A102" s="272" t="s">
        <v>913</v>
      </c>
      <c r="B102" s="272" t="s">
        <v>914</v>
      </c>
      <c r="C102" s="272" t="s">
        <v>508</v>
      </c>
      <c r="D102" s="272" t="s">
        <v>305</v>
      </c>
      <c r="E102" s="272" t="s">
        <v>921</v>
      </c>
      <c r="F102" s="272" t="s">
        <v>315</v>
      </c>
      <c r="G102" s="272" t="s">
        <v>916</v>
      </c>
      <c r="H102" s="282">
        <v>42747</v>
      </c>
      <c r="I102" s="320" t="s">
        <v>917</v>
      </c>
      <c r="J102" s="320" t="s">
        <v>918</v>
      </c>
      <c r="K102" s="320" t="s">
        <v>1419</v>
      </c>
      <c r="L102" s="272" t="s">
        <v>34</v>
      </c>
      <c r="M102" s="272" t="s">
        <v>34</v>
      </c>
      <c r="N102" s="272" t="s">
        <v>34</v>
      </c>
      <c r="O102" s="272" t="s">
        <v>34</v>
      </c>
      <c r="P102" s="273" t="s">
        <v>34</v>
      </c>
      <c r="Q102" s="278" t="s">
        <v>39</v>
      </c>
      <c r="R102" s="278" t="s">
        <v>1506</v>
      </c>
      <c r="S102" s="276" t="s">
        <v>1417</v>
      </c>
      <c r="T102" s="273" t="s">
        <v>34</v>
      </c>
      <c r="U102" s="273" t="s">
        <v>34</v>
      </c>
      <c r="V102" s="277" t="s">
        <v>34</v>
      </c>
      <c r="W102" s="272" t="s">
        <v>34</v>
      </c>
      <c r="X102" s="272" t="s">
        <v>34</v>
      </c>
      <c r="Y102" s="272" t="s">
        <v>1470</v>
      </c>
      <c r="Z102" s="272" t="s">
        <v>1470</v>
      </c>
      <c r="AA102" s="273" t="s">
        <v>125</v>
      </c>
      <c r="AB102" s="273" t="s">
        <v>34</v>
      </c>
      <c r="AC102" s="273" t="s">
        <v>1467</v>
      </c>
      <c r="AD102" s="281" t="s">
        <v>920</v>
      </c>
      <c r="AE102" s="272" t="s">
        <v>125</v>
      </c>
      <c r="AF102" s="272" t="s">
        <v>922</v>
      </c>
      <c r="AG102" s="320" t="s">
        <v>923</v>
      </c>
      <c r="AH102" s="271" t="s">
        <v>34</v>
      </c>
      <c r="AI102" s="273" t="s">
        <v>34</v>
      </c>
      <c r="AJ102" s="271"/>
      <c r="AK102" s="271"/>
      <c r="AL102" s="271"/>
      <c r="AM102" s="271"/>
      <c r="AN102" s="271"/>
      <c r="AO102" s="271"/>
      <c r="AP102" s="271"/>
    </row>
    <row r="103" spans="1:42" ht="15.75" hidden="1" customHeight="1" x14ac:dyDescent="0.25">
      <c r="A103" s="272" t="s">
        <v>913</v>
      </c>
      <c r="B103" s="272" t="s">
        <v>914</v>
      </c>
      <c r="C103" s="272" t="s">
        <v>508</v>
      </c>
      <c r="D103" s="272" t="s">
        <v>305</v>
      </c>
      <c r="E103" s="272" t="s">
        <v>915</v>
      </c>
      <c r="F103" s="272" t="s">
        <v>330</v>
      </c>
      <c r="G103" s="272" t="s">
        <v>916</v>
      </c>
      <c r="H103" s="282">
        <v>42747</v>
      </c>
      <c r="I103" s="320" t="s">
        <v>917</v>
      </c>
      <c r="J103" s="320" t="s">
        <v>918</v>
      </c>
      <c r="K103" s="320" t="s">
        <v>1418</v>
      </c>
      <c r="L103" s="272" t="s">
        <v>34</v>
      </c>
      <c r="M103" s="272" t="s">
        <v>34</v>
      </c>
      <c r="N103" s="272" t="s">
        <v>34</v>
      </c>
      <c r="O103" s="272" t="s">
        <v>34</v>
      </c>
      <c r="P103" s="273" t="s">
        <v>34</v>
      </c>
      <c r="Q103" s="278" t="s">
        <v>39</v>
      </c>
      <c r="R103" s="278" t="s">
        <v>1466</v>
      </c>
      <c r="S103" s="276" t="s">
        <v>1416</v>
      </c>
      <c r="T103" s="273" t="s">
        <v>34</v>
      </c>
      <c r="U103" s="273" t="s">
        <v>34</v>
      </c>
      <c r="V103" s="277" t="s">
        <v>34</v>
      </c>
      <c r="W103" s="272" t="s">
        <v>34</v>
      </c>
      <c r="X103" s="272" t="s">
        <v>34</v>
      </c>
      <c r="Y103" s="272" t="s">
        <v>1470</v>
      </c>
      <c r="Z103" s="272" t="s">
        <v>1470</v>
      </c>
      <c r="AA103" s="273" t="s">
        <v>125</v>
      </c>
      <c r="AB103" s="273" t="s">
        <v>34</v>
      </c>
      <c r="AC103" s="273" t="s">
        <v>1467</v>
      </c>
      <c r="AD103" s="281" t="s">
        <v>923</v>
      </c>
      <c r="AE103" s="272" t="s">
        <v>125</v>
      </c>
      <c r="AF103" s="272" t="s">
        <v>919</v>
      </c>
      <c r="AG103" s="320" t="s">
        <v>920</v>
      </c>
      <c r="AH103" s="271" t="s">
        <v>34</v>
      </c>
      <c r="AI103" s="273" t="s">
        <v>34</v>
      </c>
      <c r="AJ103" s="271"/>
      <c r="AK103" s="271"/>
      <c r="AL103" s="271"/>
      <c r="AM103" s="271"/>
      <c r="AN103" s="271"/>
      <c r="AO103" s="271"/>
      <c r="AP103" s="271"/>
    </row>
    <row r="104" spans="1:42" ht="15.75" hidden="1" customHeight="1" x14ac:dyDescent="0.25">
      <c r="A104" s="272" t="s">
        <v>901</v>
      </c>
      <c r="B104" s="272" t="s">
        <v>34</v>
      </c>
      <c r="C104" s="272" t="s">
        <v>508</v>
      </c>
      <c r="D104" s="272" t="s">
        <v>305</v>
      </c>
      <c r="E104" s="272" t="s">
        <v>924</v>
      </c>
      <c r="F104" s="272" t="s">
        <v>925</v>
      </c>
      <c r="G104" s="272" t="s">
        <v>34</v>
      </c>
      <c r="H104" s="321">
        <v>42747</v>
      </c>
      <c r="I104" s="272" t="s">
        <v>926</v>
      </c>
      <c r="J104" s="272" t="s">
        <v>927</v>
      </c>
      <c r="K104" s="272" t="s">
        <v>928</v>
      </c>
      <c r="L104" s="272" t="s">
        <v>34</v>
      </c>
      <c r="M104" s="272" t="s">
        <v>34</v>
      </c>
      <c r="N104" s="272" t="s">
        <v>34</v>
      </c>
      <c r="O104" s="278" t="s">
        <v>51</v>
      </c>
      <c r="P104" s="276" t="s">
        <v>929</v>
      </c>
      <c r="Q104" s="278" t="s">
        <v>39</v>
      </c>
      <c r="R104" s="276" t="s">
        <v>930</v>
      </c>
      <c r="S104" s="276" t="s">
        <v>931</v>
      </c>
      <c r="T104" s="273" t="s">
        <v>39</v>
      </c>
      <c r="U104" s="271" t="s">
        <v>893</v>
      </c>
      <c r="V104" s="277" t="s">
        <v>932</v>
      </c>
      <c r="W104" s="352" t="s">
        <v>894</v>
      </c>
      <c r="X104" s="352" t="s">
        <v>894</v>
      </c>
      <c r="Y104" s="272" t="s">
        <v>79</v>
      </c>
      <c r="Z104" s="272" t="s">
        <v>1470</v>
      </c>
      <c r="AA104" s="272" t="s">
        <v>125</v>
      </c>
      <c r="AB104" s="273" t="s">
        <v>34</v>
      </c>
      <c r="AC104" s="272" t="s">
        <v>1467</v>
      </c>
      <c r="AD104" s="281" t="s">
        <v>1527</v>
      </c>
      <c r="AE104" s="272" t="s">
        <v>125</v>
      </c>
      <c r="AF104" s="292" t="s">
        <v>305</v>
      </c>
      <c r="AG104" s="354" t="s">
        <v>895</v>
      </c>
      <c r="AH104" s="271" t="s">
        <v>34</v>
      </c>
      <c r="AI104" s="273" t="s">
        <v>34</v>
      </c>
      <c r="AJ104" s="271"/>
      <c r="AK104" s="271"/>
      <c r="AL104" s="271"/>
      <c r="AM104" s="271"/>
      <c r="AN104" s="271"/>
      <c r="AO104" s="271"/>
      <c r="AP104" s="271"/>
    </row>
    <row r="105" spans="1:42" ht="15.75" customHeight="1" x14ac:dyDescent="0.25">
      <c r="A105" s="272" t="s">
        <v>812</v>
      </c>
      <c r="B105" s="272" t="s">
        <v>812</v>
      </c>
      <c r="C105" s="272" t="s">
        <v>812</v>
      </c>
      <c r="D105" s="272" t="s">
        <v>812</v>
      </c>
      <c r="E105" s="272" t="s">
        <v>1027</v>
      </c>
      <c r="F105" s="272" t="s">
        <v>1028</v>
      </c>
      <c r="G105" s="272" t="s">
        <v>34</v>
      </c>
      <c r="H105" s="274">
        <v>42751</v>
      </c>
      <c r="I105" s="272" t="s">
        <v>34</v>
      </c>
      <c r="J105" s="272" t="s">
        <v>34</v>
      </c>
      <c r="K105" s="272" t="s">
        <v>34</v>
      </c>
      <c r="L105" s="272" t="s">
        <v>34</v>
      </c>
      <c r="M105" s="272" t="s">
        <v>34</v>
      </c>
      <c r="N105" s="272" t="s">
        <v>34</v>
      </c>
      <c r="O105" s="278" t="s">
        <v>1022</v>
      </c>
      <c r="P105" s="276" t="s">
        <v>1029</v>
      </c>
      <c r="Q105" s="273" t="s">
        <v>34</v>
      </c>
      <c r="R105" s="272" t="s">
        <v>63</v>
      </c>
      <c r="S105" s="272" t="s">
        <v>34</v>
      </c>
      <c r="T105" s="273" t="s">
        <v>34</v>
      </c>
      <c r="U105" s="273" t="s">
        <v>34</v>
      </c>
      <c r="V105" s="277" t="s">
        <v>34</v>
      </c>
      <c r="W105" s="273" t="s">
        <v>34</v>
      </c>
      <c r="X105" s="273" t="s">
        <v>34</v>
      </c>
      <c r="Y105" s="273" t="s">
        <v>34</v>
      </c>
      <c r="Z105" s="273" t="s">
        <v>34</v>
      </c>
      <c r="AA105" s="280" t="s">
        <v>34</v>
      </c>
      <c r="AB105" s="280" t="s">
        <v>1539</v>
      </c>
      <c r="AC105" s="280" t="s">
        <v>34</v>
      </c>
      <c r="AD105" s="281" t="s">
        <v>34</v>
      </c>
      <c r="AE105" s="272" t="s">
        <v>34</v>
      </c>
      <c r="AF105" s="273" t="s">
        <v>34</v>
      </c>
      <c r="AG105" s="273" t="s">
        <v>34</v>
      </c>
      <c r="AH105" s="273" t="s">
        <v>34</v>
      </c>
      <c r="AI105" s="273" t="s">
        <v>34</v>
      </c>
      <c r="AJ105" s="271"/>
      <c r="AK105" s="271"/>
      <c r="AL105" s="271"/>
      <c r="AM105" s="271"/>
      <c r="AN105" s="271"/>
      <c r="AO105" s="271"/>
      <c r="AP105" s="271"/>
    </row>
    <row r="106" spans="1:42" ht="15.75" customHeight="1" x14ac:dyDescent="0.25">
      <c r="A106" s="272" t="s">
        <v>812</v>
      </c>
      <c r="B106" s="272" t="s">
        <v>812</v>
      </c>
      <c r="C106" s="272" t="s">
        <v>812</v>
      </c>
      <c r="D106" s="272" t="s">
        <v>812</v>
      </c>
      <c r="E106" s="272" t="s">
        <v>1024</v>
      </c>
      <c r="F106" s="272" t="s">
        <v>1025</v>
      </c>
      <c r="G106" s="272" t="s">
        <v>34</v>
      </c>
      <c r="H106" s="274">
        <v>42751</v>
      </c>
      <c r="I106" s="272" t="s">
        <v>34</v>
      </c>
      <c r="J106" s="272" t="s">
        <v>34</v>
      </c>
      <c r="K106" s="272" t="s">
        <v>34</v>
      </c>
      <c r="L106" s="272" t="s">
        <v>34</v>
      </c>
      <c r="M106" s="272" t="s">
        <v>34</v>
      </c>
      <c r="N106" s="272" t="s">
        <v>34</v>
      </c>
      <c r="O106" s="278" t="s">
        <v>92</v>
      </c>
      <c r="P106" s="276" t="s">
        <v>1026</v>
      </c>
      <c r="Q106" s="273" t="s">
        <v>34</v>
      </c>
      <c r="R106" s="272" t="s">
        <v>63</v>
      </c>
      <c r="S106" s="272" t="s">
        <v>34</v>
      </c>
      <c r="T106" s="273" t="s">
        <v>34</v>
      </c>
      <c r="U106" s="273" t="s">
        <v>34</v>
      </c>
      <c r="V106" s="277" t="s">
        <v>34</v>
      </c>
      <c r="W106" s="273" t="s">
        <v>34</v>
      </c>
      <c r="X106" s="273" t="s">
        <v>34</v>
      </c>
      <c r="Y106" s="273" t="s">
        <v>34</v>
      </c>
      <c r="Z106" s="273" t="s">
        <v>34</v>
      </c>
      <c r="AA106" s="280" t="s">
        <v>34</v>
      </c>
      <c r="AB106" s="280" t="s">
        <v>1539</v>
      </c>
      <c r="AC106" s="280" t="s">
        <v>34</v>
      </c>
      <c r="AD106" s="281" t="s">
        <v>34</v>
      </c>
      <c r="AE106" s="272" t="s">
        <v>34</v>
      </c>
      <c r="AF106" s="273" t="s">
        <v>34</v>
      </c>
      <c r="AG106" s="273" t="s">
        <v>34</v>
      </c>
      <c r="AH106" s="273" t="s">
        <v>34</v>
      </c>
      <c r="AI106" s="273" t="s">
        <v>34</v>
      </c>
      <c r="AJ106" s="271"/>
      <c r="AK106" s="271"/>
      <c r="AL106" s="271"/>
      <c r="AM106" s="271"/>
      <c r="AN106" s="271"/>
      <c r="AO106" s="271"/>
      <c r="AP106" s="271"/>
    </row>
    <row r="107" spans="1:42" ht="15.75" customHeight="1" x14ac:dyDescent="0.25">
      <c r="A107" s="272" t="s">
        <v>812</v>
      </c>
      <c r="B107" s="272" t="s">
        <v>812</v>
      </c>
      <c r="C107" s="272" t="s">
        <v>812</v>
      </c>
      <c r="D107" s="272" t="s">
        <v>812</v>
      </c>
      <c r="E107" s="272" t="s">
        <v>1019</v>
      </c>
      <c r="F107" s="272" t="s">
        <v>1020</v>
      </c>
      <c r="G107" s="272" t="s">
        <v>1021</v>
      </c>
      <c r="H107" s="274">
        <v>42751</v>
      </c>
      <c r="I107" s="272" t="s">
        <v>34</v>
      </c>
      <c r="J107" s="272" t="s">
        <v>34</v>
      </c>
      <c r="K107" s="272" t="s">
        <v>34</v>
      </c>
      <c r="L107" s="272" t="s">
        <v>34</v>
      </c>
      <c r="M107" s="272" t="s">
        <v>34</v>
      </c>
      <c r="N107" s="272" t="s">
        <v>34</v>
      </c>
      <c r="O107" s="278" t="s">
        <v>1022</v>
      </c>
      <c r="P107" s="276" t="s">
        <v>1023</v>
      </c>
      <c r="Q107" s="273" t="s">
        <v>34</v>
      </c>
      <c r="R107" s="272" t="s">
        <v>63</v>
      </c>
      <c r="S107" s="272" t="s">
        <v>34</v>
      </c>
      <c r="T107" s="273" t="s">
        <v>34</v>
      </c>
      <c r="U107" s="273" t="s">
        <v>34</v>
      </c>
      <c r="V107" s="277" t="s">
        <v>34</v>
      </c>
      <c r="W107" s="273" t="s">
        <v>34</v>
      </c>
      <c r="X107" s="273" t="s">
        <v>34</v>
      </c>
      <c r="Y107" s="273" t="s">
        <v>34</v>
      </c>
      <c r="Z107" s="273" t="s">
        <v>34</v>
      </c>
      <c r="AA107" s="280" t="s">
        <v>34</v>
      </c>
      <c r="AB107" s="280" t="s">
        <v>1539</v>
      </c>
      <c r="AC107" s="280" t="s">
        <v>34</v>
      </c>
      <c r="AD107" s="281" t="s">
        <v>34</v>
      </c>
      <c r="AE107" s="272" t="s">
        <v>34</v>
      </c>
      <c r="AF107" s="273" t="s">
        <v>34</v>
      </c>
      <c r="AG107" s="273" t="s">
        <v>34</v>
      </c>
      <c r="AH107" s="273" t="s">
        <v>34</v>
      </c>
      <c r="AI107" s="273" t="s">
        <v>34</v>
      </c>
      <c r="AJ107" s="271"/>
      <c r="AK107" s="271"/>
      <c r="AL107" s="271"/>
      <c r="AM107" s="271"/>
      <c r="AN107" s="271"/>
      <c r="AO107" s="271"/>
      <c r="AP107" s="271"/>
    </row>
    <row r="108" spans="1:42" ht="15.75" customHeight="1" x14ac:dyDescent="0.25">
      <c r="A108" s="272" t="s">
        <v>812</v>
      </c>
      <c r="B108" s="272" t="s">
        <v>812</v>
      </c>
      <c r="C108" s="272" t="s">
        <v>812</v>
      </c>
      <c r="D108" s="272" t="s">
        <v>812</v>
      </c>
      <c r="E108" s="272" t="s">
        <v>1013</v>
      </c>
      <c r="F108" s="272" t="s">
        <v>1014</v>
      </c>
      <c r="G108" s="272" t="s">
        <v>1015</v>
      </c>
      <c r="H108" s="274">
        <v>42751</v>
      </c>
      <c r="I108" s="272" t="s">
        <v>1016</v>
      </c>
      <c r="J108" s="272" t="s">
        <v>1017</v>
      </c>
      <c r="K108" s="272" t="s">
        <v>34</v>
      </c>
      <c r="L108" s="272" t="s">
        <v>34</v>
      </c>
      <c r="M108" s="272" t="s">
        <v>34</v>
      </c>
      <c r="N108" s="272" t="s">
        <v>34</v>
      </c>
      <c r="O108" s="278" t="s">
        <v>815</v>
      </c>
      <c r="P108" s="276" t="s">
        <v>1018</v>
      </c>
      <c r="Q108" s="273" t="s">
        <v>34</v>
      </c>
      <c r="R108" s="272" t="s">
        <v>63</v>
      </c>
      <c r="S108" s="272" t="s">
        <v>34</v>
      </c>
      <c r="T108" s="273" t="s">
        <v>34</v>
      </c>
      <c r="U108" s="273" t="s">
        <v>34</v>
      </c>
      <c r="V108" s="277" t="s">
        <v>34</v>
      </c>
      <c r="W108" s="273" t="s">
        <v>34</v>
      </c>
      <c r="X108" s="273" t="s">
        <v>34</v>
      </c>
      <c r="Y108" s="273" t="s">
        <v>34</v>
      </c>
      <c r="Z108" s="273" t="s">
        <v>34</v>
      </c>
      <c r="AA108" s="280" t="s">
        <v>34</v>
      </c>
      <c r="AB108" s="280" t="s">
        <v>1539</v>
      </c>
      <c r="AC108" s="280" t="s">
        <v>34</v>
      </c>
      <c r="AD108" s="281" t="s">
        <v>34</v>
      </c>
      <c r="AE108" s="272" t="s">
        <v>34</v>
      </c>
      <c r="AF108" s="273" t="s">
        <v>34</v>
      </c>
      <c r="AG108" s="273" t="s">
        <v>34</v>
      </c>
      <c r="AH108" s="273" t="s">
        <v>34</v>
      </c>
      <c r="AI108" s="273" t="s">
        <v>34</v>
      </c>
      <c r="AJ108" s="271"/>
      <c r="AK108" s="271"/>
      <c r="AL108" s="271"/>
      <c r="AM108" s="271"/>
      <c r="AN108" s="271"/>
      <c r="AO108" s="271"/>
      <c r="AP108" s="271"/>
    </row>
    <row r="109" spans="1:42" ht="15.75" customHeight="1" x14ac:dyDescent="0.25">
      <c r="A109" s="272" t="s">
        <v>812</v>
      </c>
      <c r="B109" s="272" t="s">
        <v>812</v>
      </c>
      <c r="C109" s="272" t="s">
        <v>812</v>
      </c>
      <c r="D109" s="272" t="s">
        <v>812</v>
      </c>
      <c r="E109" s="272" t="s">
        <v>1009</v>
      </c>
      <c r="F109" s="272" t="s">
        <v>1010</v>
      </c>
      <c r="G109" s="272" t="s">
        <v>1011</v>
      </c>
      <c r="H109" s="274">
        <v>42751</v>
      </c>
      <c r="I109" s="272" t="s">
        <v>34</v>
      </c>
      <c r="J109" s="272" t="s">
        <v>34</v>
      </c>
      <c r="K109" s="272" t="s">
        <v>34</v>
      </c>
      <c r="L109" s="272" t="s">
        <v>34</v>
      </c>
      <c r="M109" s="272" t="s">
        <v>34</v>
      </c>
      <c r="N109" s="272" t="s">
        <v>34</v>
      </c>
      <c r="O109" s="278" t="s">
        <v>72</v>
      </c>
      <c r="P109" s="276" t="s">
        <v>1012</v>
      </c>
      <c r="Q109" s="273" t="s">
        <v>34</v>
      </c>
      <c r="R109" s="272" t="s">
        <v>63</v>
      </c>
      <c r="S109" s="272" t="s">
        <v>34</v>
      </c>
      <c r="T109" s="273" t="s">
        <v>34</v>
      </c>
      <c r="U109" s="273" t="s">
        <v>34</v>
      </c>
      <c r="V109" s="277" t="s">
        <v>34</v>
      </c>
      <c r="W109" s="273" t="s">
        <v>34</v>
      </c>
      <c r="X109" s="273" t="s">
        <v>34</v>
      </c>
      <c r="Y109" s="273" t="s">
        <v>34</v>
      </c>
      <c r="Z109" s="273" t="s">
        <v>34</v>
      </c>
      <c r="AA109" s="280" t="s">
        <v>34</v>
      </c>
      <c r="AB109" s="280" t="s">
        <v>1539</v>
      </c>
      <c r="AC109" s="280" t="s">
        <v>34</v>
      </c>
      <c r="AD109" s="273" t="s">
        <v>34</v>
      </c>
      <c r="AE109" s="272" t="s">
        <v>34</v>
      </c>
      <c r="AF109" s="273" t="s">
        <v>34</v>
      </c>
      <c r="AG109" s="273" t="s">
        <v>34</v>
      </c>
      <c r="AH109" s="273" t="s">
        <v>34</v>
      </c>
      <c r="AI109" s="273" t="s">
        <v>34</v>
      </c>
      <c r="AJ109" s="271"/>
      <c r="AK109" s="271"/>
      <c r="AL109" s="271"/>
      <c r="AM109" s="271"/>
      <c r="AN109" s="271"/>
      <c r="AO109" s="271"/>
      <c r="AP109" s="271"/>
    </row>
    <row r="110" spans="1:42" ht="15.75" hidden="1" customHeight="1" x14ac:dyDescent="0.25">
      <c r="A110" s="272" t="s">
        <v>387</v>
      </c>
      <c r="B110" s="281" t="s">
        <v>1677</v>
      </c>
      <c r="C110" s="272" t="s">
        <v>812</v>
      </c>
      <c r="D110" s="272" t="s">
        <v>812</v>
      </c>
      <c r="E110" s="272" t="s">
        <v>1678</v>
      </c>
      <c r="F110" s="272" t="s">
        <v>1679</v>
      </c>
      <c r="G110" s="272" t="s">
        <v>1680</v>
      </c>
      <c r="H110" s="279">
        <v>43068</v>
      </c>
      <c r="I110" s="272" t="s">
        <v>1391</v>
      </c>
      <c r="J110" s="272" t="s">
        <v>1681</v>
      </c>
      <c r="K110" s="272" t="s">
        <v>34</v>
      </c>
      <c r="L110" s="272" t="s">
        <v>34</v>
      </c>
      <c r="M110" s="272" t="s">
        <v>34</v>
      </c>
      <c r="N110" s="272" t="s">
        <v>34</v>
      </c>
      <c r="O110" s="273" t="s">
        <v>34</v>
      </c>
      <c r="P110" s="273" t="s">
        <v>34</v>
      </c>
      <c r="Q110" s="273" t="s">
        <v>50</v>
      </c>
      <c r="R110" s="272" t="s">
        <v>1683</v>
      </c>
      <c r="S110" s="272" t="s">
        <v>1682</v>
      </c>
      <c r="T110" s="273" t="s">
        <v>1684</v>
      </c>
      <c r="U110" s="273" t="s">
        <v>1685</v>
      </c>
      <c r="V110" s="273" t="s">
        <v>1686</v>
      </c>
      <c r="W110" s="273" t="s">
        <v>75</v>
      </c>
      <c r="X110" s="273" t="s">
        <v>75</v>
      </c>
      <c r="Y110" s="273" t="s">
        <v>79</v>
      </c>
      <c r="Z110" s="273" t="s">
        <v>1470</v>
      </c>
      <c r="AA110" s="273"/>
      <c r="AB110" s="273"/>
      <c r="AC110" s="273"/>
      <c r="AD110" s="272"/>
      <c r="AE110" s="272"/>
      <c r="AF110" s="273"/>
      <c r="AG110" s="273"/>
      <c r="AH110" s="273"/>
      <c r="AI110" s="273"/>
      <c r="AJ110" s="271"/>
      <c r="AK110" s="271"/>
      <c r="AL110" s="271"/>
      <c r="AM110" s="271"/>
      <c r="AN110" s="271"/>
      <c r="AO110" s="271"/>
      <c r="AP110" s="271"/>
    </row>
    <row r="111" spans="1:42" ht="15.75" hidden="1" customHeight="1" x14ac:dyDescent="0.25">
      <c r="A111" s="272" t="s">
        <v>245</v>
      </c>
      <c r="B111" s="272" t="s">
        <v>246</v>
      </c>
      <c r="C111" s="272" t="s">
        <v>508</v>
      </c>
      <c r="D111" s="272" t="s">
        <v>371</v>
      </c>
      <c r="E111" s="272" t="s">
        <v>1037</v>
      </c>
      <c r="F111" s="272" t="s">
        <v>1038</v>
      </c>
      <c r="G111" s="271" t="s">
        <v>1039</v>
      </c>
      <c r="H111" s="316">
        <v>42660</v>
      </c>
      <c r="I111" s="272" t="s">
        <v>1040</v>
      </c>
      <c r="J111" s="359" t="s">
        <v>1041</v>
      </c>
      <c r="K111" s="272" t="s">
        <v>1042</v>
      </c>
      <c r="L111" s="272" t="s">
        <v>34</v>
      </c>
      <c r="M111" s="272" t="s">
        <v>34</v>
      </c>
      <c r="N111" s="272" t="s">
        <v>34</v>
      </c>
      <c r="O111" s="278" t="s">
        <v>51</v>
      </c>
      <c r="P111" s="276" t="s">
        <v>1043</v>
      </c>
      <c r="Q111" s="278" t="s">
        <v>39</v>
      </c>
      <c r="R111" s="278" t="s">
        <v>1044</v>
      </c>
      <c r="S111" s="278" t="s">
        <v>34</v>
      </c>
      <c r="T111" s="273" t="s">
        <v>39</v>
      </c>
      <c r="U111" s="271" t="s">
        <v>1045</v>
      </c>
      <c r="V111" s="288" t="s">
        <v>1046</v>
      </c>
      <c r="W111" s="272" t="s">
        <v>75</v>
      </c>
      <c r="X111" s="272" t="s">
        <v>75</v>
      </c>
      <c r="Y111" s="272" t="s">
        <v>79</v>
      </c>
      <c r="Z111" s="273" t="s">
        <v>1470</v>
      </c>
      <c r="AA111" s="272" t="s">
        <v>125</v>
      </c>
      <c r="AB111" s="273" t="s">
        <v>34</v>
      </c>
      <c r="AC111" s="272" t="s">
        <v>371</v>
      </c>
      <c r="AD111" s="281" t="s">
        <v>1524</v>
      </c>
      <c r="AE111" s="272" t="s">
        <v>125</v>
      </c>
      <c r="AF111" s="272" t="s">
        <v>246</v>
      </c>
      <c r="AG111" s="354" t="s">
        <v>521</v>
      </c>
      <c r="AH111" s="273" t="s">
        <v>34</v>
      </c>
      <c r="AI111" s="273" t="s">
        <v>34</v>
      </c>
      <c r="AJ111" s="271"/>
      <c r="AK111" s="271"/>
      <c r="AL111" s="271"/>
      <c r="AM111" s="271"/>
      <c r="AN111" s="271"/>
      <c r="AO111" s="271"/>
      <c r="AP111" s="271"/>
    </row>
    <row r="112" spans="1:42" ht="15.75" hidden="1" customHeight="1" x14ac:dyDescent="0.25">
      <c r="A112" s="272" t="s">
        <v>582</v>
      </c>
      <c r="B112" s="272" t="s">
        <v>582</v>
      </c>
      <c r="C112" s="272" t="s">
        <v>508</v>
      </c>
      <c r="D112" s="272" t="s">
        <v>371</v>
      </c>
      <c r="E112" s="272" t="s">
        <v>1030</v>
      </c>
      <c r="F112" s="397" t="s">
        <v>372</v>
      </c>
      <c r="G112" s="272" t="s">
        <v>1031</v>
      </c>
      <c r="H112" s="398">
        <v>42972</v>
      </c>
      <c r="I112" s="272" t="s">
        <v>1453</v>
      </c>
      <c r="J112" s="272" t="s">
        <v>1454</v>
      </c>
      <c r="K112" s="320" t="s">
        <v>1617</v>
      </c>
      <c r="L112" s="272" t="s">
        <v>34</v>
      </c>
      <c r="M112" s="272" t="s">
        <v>34</v>
      </c>
      <c r="N112" s="272" t="s">
        <v>1032</v>
      </c>
      <c r="O112" s="395" t="s">
        <v>34</v>
      </c>
      <c r="P112" s="396" t="s">
        <v>1033</v>
      </c>
      <c r="Q112" s="278" t="s">
        <v>39</v>
      </c>
      <c r="R112" s="276" t="s">
        <v>1034</v>
      </c>
      <c r="S112" s="276" t="s">
        <v>1035</v>
      </c>
      <c r="T112" s="273" t="s">
        <v>39</v>
      </c>
      <c r="U112" s="363" t="s">
        <v>1031</v>
      </c>
      <c r="V112" s="363" t="s">
        <v>1581</v>
      </c>
      <c r="W112" s="336" t="s">
        <v>34</v>
      </c>
      <c r="X112" s="336" t="s">
        <v>1489</v>
      </c>
      <c r="Y112" s="273" t="s">
        <v>1470</v>
      </c>
      <c r="Z112" s="273" t="s">
        <v>1470</v>
      </c>
      <c r="AA112" s="322" t="s">
        <v>34</v>
      </c>
      <c r="AB112" s="280" t="s">
        <v>1541</v>
      </c>
      <c r="AC112" s="322" t="s">
        <v>34</v>
      </c>
      <c r="AD112" s="281" t="s">
        <v>34</v>
      </c>
      <c r="AE112" s="272" t="s">
        <v>168</v>
      </c>
      <c r="AF112" s="290" t="s">
        <v>372</v>
      </c>
      <c r="AG112" s="354" t="s">
        <v>1036</v>
      </c>
      <c r="AH112" s="273" t="s">
        <v>34</v>
      </c>
      <c r="AI112" s="292" t="s">
        <v>174</v>
      </c>
      <c r="AJ112" s="271"/>
      <c r="AK112" s="271"/>
      <c r="AL112" s="271"/>
      <c r="AM112" s="271"/>
      <c r="AN112" s="271"/>
      <c r="AO112" s="271"/>
      <c r="AP112" s="271"/>
    </row>
    <row r="113" spans="1:42" ht="15.75" hidden="1" customHeight="1" x14ac:dyDescent="0.25">
      <c r="A113" s="272" t="s">
        <v>582</v>
      </c>
      <c r="B113" s="272" t="s">
        <v>582</v>
      </c>
      <c r="C113" s="272" t="s">
        <v>508</v>
      </c>
      <c r="D113" s="272" t="s">
        <v>405</v>
      </c>
      <c r="E113" s="272" t="s">
        <v>1055</v>
      </c>
      <c r="F113" s="272" t="s">
        <v>1056</v>
      </c>
      <c r="G113" s="272" t="s">
        <v>34</v>
      </c>
      <c r="H113" s="321">
        <v>42611</v>
      </c>
      <c r="I113" s="272" t="s">
        <v>1057</v>
      </c>
      <c r="J113" s="272" t="s">
        <v>1058</v>
      </c>
      <c r="K113" s="272" t="s">
        <v>1059</v>
      </c>
      <c r="L113" s="272" t="s">
        <v>34</v>
      </c>
      <c r="M113" s="272" t="s">
        <v>34</v>
      </c>
      <c r="N113" s="272" t="s">
        <v>1060</v>
      </c>
      <c r="O113" s="278" t="s">
        <v>41</v>
      </c>
      <c r="P113" s="276" t="s">
        <v>1061</v>
      </c>
      <c r="Q113" s="278" t="s">
        <v>39</v>
      </c>
      <c r="R113" s="276" t="s">
        <v>1062</v>
      </c>
      <c r="S113" s="276" t="s">
        <v>1063</v>
      </c>
      <c r="T113" s="273" t="s">
        <v>39</v>
      </c>
      <c r="U113" s="271" t="s">
        <v>1061</v>
      </c>
      <c r="V113" s="277" t="s">
        <v>1064</v>
      </c>
      <c r="W113" s="273" t="s">
        <v>75</v>
      </c>
      <c r="X113" s="273" t="s">
        <v>1065</v>
      </c>
      <c r="Y113" s="273" t="s">
        <v>90</v>
      </c>
      <c r="Z113" s="273" t="s">
        <v>1470</v>
      </c>
      <c r="AA113" s="325" t="s">
        <v>217</v>
      </c>
      <c r="AB113" s="273" t="s">
        <v>34</v>
      </c>
      <c r="AC113" s="273" t="s">
        <v>405</v>
      </c>
      <c r="AD113" s="281" t="s">
        <v>1067</v>
      </c>
      <c r="AE113" s="272" t="s">
        <v>168</v>
      </c>
      <c r="AF113" s="273" t="s">
        <v>1066</v>
      </c>
      <c r="AG113" s="307" t="s">
        <v>1067</v>
      </c>
      <c r="AH113" s="273" t="s">
        <v>34</v>
      </c>
      <c r="AI113" s="273" t="s">
        <v>34</v>
      </c>
      <c r="AJ113" s="271"/>
      <c r="AK113" s="271"/>
      <c r="AL113" s="271"/>
      <c r="AM113" s="271"/>
      <c r="AN113" s="271"/>
      <c r="AO113" s="271"/>
      <c r="AP113" s="271"/>
    </row>
    <row r="114" spans="1:42" ht="15.75" hidden="1" customHeight="1" x14ac:dyDescent="0.25">
      <c r="A114" s="272" t="s">
        <v>245</v>
      </c>
      <c r="B114" s="272" t="s">
        <v>246</v>
      </c>
      <c r="C114" s="272" t="s">
        <v>508</v>
      </c>
      <c r="D114" s="272" t="s">
        <v>405</v>
      </c>
      <c r="E114" s="272" t="s">
        <v>1068</v>
      </c>
      <c r="F114" s="272" t="s">
        <v>1069</v>
      </c>
      <c r="G114" s="272" t="s">
        <v>1070</v>
      </c>
      <c r="H114" s="316">
        <v>42660</v>
      </c>
      <c r="I114" s="272" t="s">
        <v>1071</v>
      </c>
      <c r="J114" s="272" t="s">
        <v>1058</v>
      </c>
      <c r="K114" s="272" t="s">
        <v>738</v>
      </c>
      <c r="L114" s="272" t="s">
        <v>34</v>
      </c>
      <c r="M114" s="272" t="s">
        <v>34</v>
      </c>
      <c r="N114" s="272" t="s">
        <v>34</v>
      </c>
      <c r="O114" s="272" t="s">
        <v>34</v>
      </c>
      <c r="P114" s="273" t="s">
        <v>653</v>
      </c>
      <c r="Q114" s="278" t="s">
        <v>39</v>
      </c>
      <c r="R114" s="276" t="s">
        <v>1072</v>
      </c>
      <c r="S114" s="276" t="s">
        <v>1073</v>
      </c>
      <c r="T114" s="273" t="s">
        <v>34</v>
      </c>
      <c r="U114" s="271" t="s">
        <v>34</v>
      </c>
      <c r="V114" s="277" t="s">
        <v>34</v>
      </c>
      <c r="W114" s="272" t="s">
        <v>34</v>
      </c>
      <c r="X114" s="272" t="s">
        <v>34</v>
      </c>
      <c r="Y114" s="272" t="s">
        <v>1470</v>
      </c>
      <c r="Z114" s="272" t="s">
        <v>1470</v>
      </c>
      <c r="AA114" s="272" t="s">
        <v>125</v>
      </c>
      <c r="AB114" s="273" t="s">
        <v>34</v>
      </c>
      <c r="AC114" s="272" t="s">
        <v>405</v>
      </c>
      <c r="AD114" s="281"/>
      <c r="AE114" s="272" t="s">
        <v>125</v>
      </c>
      <c r="AF114" s="272" t="s">
        <v>246</v>
      </c>
      <c r="AG114" s="291" t="s">
        <v>1074</v>
      </c>
      <c r="AH114" s="273" t="s">
        <v>34</v>
      </c>
      <c r="AI114" s="273" t="s">
        <v>34</v>
      </c>
      <c r="AJ114" s="271"/>
      <c r="AK114" s="271"/>
      <c r="AL114" s="271"/>
      <c r="AM114" s="271"/>
      <c r="AN114" s="271"/>
      <c r="AO114" s="271"/>
      <c r="AP114" s="271"/>
    </row>
    <row r="115" spans="1:42" s="174" customFormat="1" ht="15.75" customHeight="1" x14ac:dyDescent="0.25">
      <c r="A115" s="271" t="s">
        <v>1047</v>
      </c>
      <c r="B115" s="272" t="s">
        <v>1048</v>
      </c>
      <c r="C115" s="272" t="s">
        <v>508</v>
      </c>
      <c r="D115" s="272" t="s">
        <v>405</v>
      </c>
      <c r="E115" s="272" t="s">
        <v>1049</v>
      </c>
      <c r="F115" s="272" t="s">
        <v>1050</v>
      </c>
      <c r="G115" s="272" t="s">
        <v>1051</v>
      </c>
      <c r="H115" s="274">
        <v>42751</v>
      </c>
      <c r="I115" s="272" t="s">
        <v>1052</v>
      </c>
      <c r="J115" s="272" t="s">
        <v>1053</v>
      </c>
      <c r="K115" s="272" t="s">
        <v>34</v>
      </c>
      <c r="L115" s="272" t="s">
        <v>34</v>
      </c>
      <c r="M115" s="272" t="s">
        <v>34</v>
      </c>
      <c r="N115" s="272" t="s">
        <v>34</v>
      </c>
      <c r="O115" s="278" t="s">
        <v>51</v>
      </c>
      <c r="P115" s="276" t="s">
        <v>1054</v>
      </c>
      <c r="Q115" s="273" t="s">
        <v>34</v>
      </c>
      <c r="R115" s="272" t="s">
        <v>34</v>
      </c>
      <c r="S115" s="272" t="s">
        <v>34</v>
      </c>
      <c r="T115" s="273" t="s">
        <v>34</v>
      </c>
      <c r="U115" s="273" t="s">
        <v>34</v>
      </c>
      <c r="V115" s="277" t="s">
        <v>34</v>
      </c>
      <c r="W115" s="273" t="s">
        <v>34</v>
      </c>
      <c r="X115" s="273" t="s">
        <v>34</v>
      </c>
      <c r="Y115" s="273" t="s">
        <v>34</v>
      </c>
      <c r="Z115" s="273" t="s">
        <v>34</v>
      </c>
      <c r="AA115" s="280" t="s">
        <v>34</v>
      </c>
      <c r="AB115" s="280" t="s">
        <v>1539</v>
      </c>
      <c r="AC115" s="280" t="s">
        <v>34</v>
      </c>
      <c r="AD115" s="281" t="s">
        <v>34</v>
      </c>
      <c r="AE115" s="272" t="s">
        <v>34</v>
      </c>
      <c r="AF115" s="273" t="s">
        <v>34</v>
      </c>
      <c r="AG115" s="273" t="s">
        <v>34</v>
      </c>
      <c r="AH115" s="273" t="s">
        <v>34</v>
      </c>
      <c r="AI115" s="273" t="s">
        <v>34</v>
      </c>
      <c r="AJ115" s="271"/>
      <c r="AK115" s="271"/>
      <c r="AL115" s="271"/>
      <c r="AM115" s="271"/>
      <c r="AN115" s="271"/>
      <c r="AO115" s="271"/>
      <c r="AP115" s="271"/>
    </row>
    <row r="116" spans="1:42" ht="15.75" hidden="1" customHeight="1" x14ac:dyDescent="0.25">
      <c r="A116" s="271" t="s">
        <v>1075</v>
      </c>
      <c r="B116" s="272" t="s">
        <v>410</v>
      </c>
      <c r="C116" s="272" t="s">
        <v>508</v>
      </c>
      <c r="D116" s="272" t="s">
        <v>409</v>
      </c>
      <c r="E116" s="272" t="s">
        <v>1076</v>
      </c>
      <c r="F116" s="336" t="s">
        <v>1077</v>
      </c>
      <c r="G116" s="272" t="s">
        <v>1078</v>
      </c>
      <c r="H116" s="282">
        <v>42753</v>
      </c>
      <c r="I116" s="320" t="s">
        <v>1399</v>
      </c>
      <c r="J116" s="320" t="s">
        <v>34</v>
      </c>
      <c r="K116" s="320" t="s">
        <v>1400</v>
      </c>
      <c r="L116" s="272" t="s">
        <v>34</v>
      </c>
      <c r="M116" s="272" t="s">
        <v>34</v>
      </c>
      <c r="N116" s="272" t="s">
        <v>34</v>
      </c>
      <c r="O116" s="322" t="s">
        <v>51</v>
      </c>
      <c r="P116" s="326" t="s">
        <v>1079</v>
      </c>
      <c r="Q116" s="278" t="s">
        <v>39</v>
      </c>
      <c r="R116" s="276" t="s">
        <v>1080</v>
      </c>
      <c r="S116" s="278" t="s">
        <v>34</v>
      </c>
      <c r="T116" s="273" t="s">
        <v>34</v>
      </c>
      <c r="U116" s="272" t="s">
        <v>34</v>
      </c>
      <c r="V116" s="277" t="s">
        <v>34</v>
      </c>
      <c r="W116" s="272" t="s">
        <v>34</v>
      </c>
      <c r="X116" s="272" t="s">
        <v>34</v>
      </c>
      <c r="Y116" s="272" t="s">
        <v>1470</v>
      </c>
      <c r="Z116" s="272" t="s">
        <v>1470</v>
      </c>
      <c r="AA116" s="337" t="s">
        <v>125</v>
      </c>
      <c r="AB116" s="280" t="s">
        <v>113</v>
      </c>
      <c r="AC116" s="273" t="s">
        <v>34</v>
      </c>
      <c r="AD116" s="281" t="s">
        <v>34</v>
      </c>
      <c r="AE116" s="272" t="s">
        <v>125</v>
      </c>
      <c r="AF116" s="273" t="s">
        <v>1081</v>
      </c>
      <c r="AG116" s="354" t="s">
        <v>521</v>
      </c>
      <c r="AH116" s="273" t="s">
        <v>34</v>
      </c>
      <c r="AI116" s="273" t="s">
        <v>34</v>
      </c>
      <c r="AJ116" s="271"/>
      <c r="AK116" s="271"/>
      <c r="AL116" s="271"/>
      <c r="AM116" s="271"/>
      <c r="AN116" s="271"/>
      <c r="AO116" s="271"/>
      <c r="AP116" s="271"/>
    </row>
    <row r="117" spans="1:42" ht="15.75" hidden="1" customHeight="1" x14ac:dyDescent="0.25">
      <c r="A117" s="271" t="s">
        <v>1082</v>
      </c>
      <c r="B117" s="273" t="s">
        <v>1083</v>
      </c>
      <c r="C117" s="272" t="s">
        <v>508</v>
      </c>
      <c r="D117" s="310" t="s">
        <v>411</v>
      </c>
      <c r="E117" s="310" t="s">
        <v>1084</v>
      </c>
      <c r="F117" s="273" t="s">
        <v>1083</v>
      </c>
      <c r="G117" s="271" t="s">
        <v>1085</v>
      </c>
      <c r="H117" s="343">
        <v>42923</v>
      </c>
      <c r="I117" s="272" t="s">
        <v>1086</v>
      </c>
      <c r="J117" s="273" t="s">
        <v>1087</v>
      </c>
      <c r="K117" s="272" t="s">
        <v>1601</v>
      </c>
      <c r="L117" s="272" t="s">
        <v>34</v>
      </c>
      <c r="M117" s="272" t="s">
        <v>34</v>
      </c>
      <c r="N117" s="272" t="s">
        <v>1088</v>
      </c>
      <c r="O117" s="322" t="s">
        <v>41</v>
      </c>
      <c r="P117" s="326" t="s">
        <v>1089</v>
      </c>
      <c r="Q117" s="278" t="s">
        <v>39</v>
      </c>
      <c r="R117" s="275" t="s">
        <v>1090</v>
      </c>
      <c r="S117" s="275" t="s">
        <v>34</v>
      </c>
      <c r="T117" s="280" t="s">
        <v>34</v>
      </c>
      <c r="U117" s="326" t="s">
        <v>1091</v>
      </c>
      <c r="V117" s="362" t="s">
        <v>1092</v>
      </c>
      <c r="W117" s="322" t="s">
        <v>34</v>
      </c>
      <c r="X117" s="322" t="s">
        <v>113</v>
      </c>
      <c r="Y117" s="273" t="s">
        <v>1470</v>
      </c>
      <c r="Z117" s="273" t="s">
        <v>1470</v>
      </c>
      <c r="AA117" s="272" t="s">
        <v>125</v>
      </c>
      <c r="AB117" s="273" t="s">
        <v>34</v>
      </c>
      <c r="AC117" s="272" t="s">
        <v>411</v>
      </c>
      <c r="AD117" s="388" t="s">
        <v>1600</v>
      </c>
      <c r="AE117" s="272" t="s">
        <v>217</v>
      </c>
      <c r="AF117" s="273" t="s">
        <v>1093</v>
      </c>
      <c r="AG117" s="354" t="s">
        <v>521</v>
      </c>
      <c r="AH117" s="273" t="s">
        <v>34</v>
      </c>
      <c r="AI117" s="273" t="s">
        <v>34</v>
      </c>
      <c r="AJ117" s="271"/>
      <c r="AK117" s="271"/>
      <c r="AL117" s="271"/>
      <c r="AM117" s="271"/>
      <c r="AN117" s="271"/>
      <c r="AO117" s="271"/>
      <c r="AP117" s="271"/>
    </row>
    <row r="118" spans="1:42" ht="15.75" hidden="1" customHeight="1" x14ac:dyDescent="0.25">
      <c r="A118" s="271" t="s">
        <v>1672</v>
      </c>
      <c r="B118" s="272" t="s">
        <v>1673</v>
      </c>
      <c r="C118" s="272" t="s">
        <v>508</v>
      </c>
      <c r="D118" s="272" t="s">
        <v>435</v>
      </c>
      <c r="E118" s="272" t="s">
        <v>1132</v>
      </c>
      <c r="F118" s="272" t="s">
        <v>437</v>
      </c>
      <c r="G118" s="389" t="s">
        <v>1674</v>
      </c>
      <c r="H118" s="424">
        <v>43066</v>
      </c>
      <c r="I118" s="389" t="s">
        <v>1676</v>
      </c>
      <c r="J118" s="272" t="s">
        <v>1675</v>
      </c>
      <c r="K118" s="389" t="s">
        <v>1042</v>
      </c>
      <c r="L118" s="272" t="s">
        <v>34</v>
      </c>
      <c r="M118" s="272" t="s">
        <v>34</v>
      </c>
      <c r="N118" s="272" t="s">
        <v>1134</v>
      </c>
      <c r="O118" s="278" t="s">
        <v>41</v>
      </c>
      <c r="P118" s="276" t="s">
        <v>1135</v>
      </c>
      <c r="Q118" s="278" t="s">
        <v>39</v>
      </c>
      <c r="R118" s="275" t="s">
        <v>1136</v>
      </c>
      <c r="S118" s="278" t="s">
        <v>34</v>
      </c>
      <c r="T118" s="273" t="s">
        <v>39</v>
      </c>
      <c r="U118" s="314" t="s">
        <v>1492</v>
      </c>
      <c r="V118" s="277" t="s">
        <v>1137</v>
      </c>
      <c r="W118" s="272" t="s">
        <v>75</v>
      </c>
      <c r="X118" s="272" t="s">
        <v>75</v>
      </c>
      <c r="Y118" s="272" t="s">
        <v>79</v>
      </c>
      <c r="Z118" s="272" t="s">
        <v>1471</v>
      </c>
      <c r="AA118" s="318" t="s">
        <v>217</v>
      </c>
      <c r="AB118" s="273" t="s">
        <v>34</v>
      </c>
      <c r="AC118" s="273" t="s">
        <v>435</v>
      </c>
      <c r="AD118" s="330" t="s">
        <v>1139</v>
      </c>
      <c r="AE118" s="367" t="s">
        <v>217</v>
      </c>
      <c r="AF118" s="272" t="s">
        <v>1138</v>
      </c>
      <c r="AG118" s="291" t="s">
        <v>1139</v>
      </c>
      <c r="AH118" s="273" t="s">
        <v>34</v>
      </c>
      <c r="AI118" s="292" t="s">
        <v>174</v>
      </c>
      <c r="AJ118" s="271"/>
      <c r="AK118" s="271"/>
      <c r="AL118" s="271"/>
      <c r="AM118" s="271"/>
      <c r="AN118" s="271"/>
      <c r="AO118" s="271"/>
      <c r="AP118" s="271"/>
    </row>
    <row r="119" spans="1:42" ht="15.75" hidden="1" customHeight="1" x14ac:dyDescent="0.25">
      <c r="A119" s="272" t="s">
        <v>245</v>
      </c>
      <c r="B119" s="272" t="s">
        <v>246</v>
      </c>
      <c r="C119" s="272" t="s">
        <v>508</v>
      </c>
      <c r="D119" s="272" t="s">
        <v>435</v>
      </c>
      <c r="E119" s="272" t="s">
        <v>1127</v>
      </c>
      <c r="F119" s="272" t="s">
        <v>445</v>
      </c>
      <c r="G119" s="272" t="s">
        <v>1128</v>
      </c>
      <c r="H119" s="279">
        <v>42587</v>
      </c>
      <c r="I119" s="272" t="s">
        <v>1071</v>
      </c>
      <c r="J119" s="272" t="s">
        <v>1058</v>
      </c>
      <c r="K119" s="272" t="s">
        <v>407</v>
      </c>
      <c r="L119" s="272" t="s">
        <v>34</v>
      </c>
      <c r="M119" s="272" t="s">
        <v>34</v>
      </c>
      <c r="N119" s="272" t="s">
        <v>34</v>
      </c>
      <c r="O119" s="272" t="s">
        <v>34</v>
      </c>
      <c r="P119" s="273" t="s">
        <v>246</v>
      </c>
      <c r="Q119" s="278" t="s">
        <v>39</v>
      </c>
      <c r="R119" s="278" t="s">
        <v>1129</v>
      </c>
      <c r="S119" s="278" t="s">
        <v>34</v>
      </c>
      <c r="T119" s="280" t="s">
        <v>34</v>
      </c>
      <c r="U119" s="366" t="s">
        <v>1490</v>
      </c>
      <c r="V119" s="366" t="s">
        <v>1491</v>
      </c>
      <c r="W119" s="322" t="s">
        <v>34</v>
      </c>
      <c r="X119" s="322" t="s">
        <v>270</v>
      </c>
      <c r="Y119" s="272" t="s">
        <v>1470</v>
      </c>
      <c r="Z119" s="272" t="s">
        <v>1470</v>
      </c>
      <c r="AA119" s="272" t="s">
        <v>125</v>
      </c>
      <c r="AB119" s="273" t="s">
        <v>34</v>
      </c>
      <c r="AC119" s="273" t="s">
        <v>435</v>
      </c>
      <c r="AD119" s="281" t="s">
        <v>1130</v>
      </c>
      <c r="AE119" s="272" t="s">
        <v>125</v>
      </c>
      <c r="AF119" s="272" t="s">
        <v>246</v>
      </c>
      <c r="AG119" s="291" t="s">
        <v>1130</v>
      </c>
      <c r="AH119" s="273" t="s">
        <v>34</v>
      </c>
      <c r="AI119" s="273" t="s">
        <v>34</v>
      </c>
      <c r="AJ119" s="271"/>
      <c r="AK119" s="271"/>
      <c r="AL119" s="271"/>
      <c r="AM119" s="271"/>
      <c r="AN119" s="271"/>
      <c r="AO119" s="271"/>
      <c r="AP119" s="271"/>
    </row>
    <row r="120" spans="1:42" ht="15.75" hidden="1" customHeight="1" x14ac:dyDescent="0.25">
      <c r="A120" s="271" t="s">
        <v>396</v>
      </c>
      <c r="B120" s="272" t="s">
        <v>1334</v>
      </c>
      <c r="C120" s="272" t="s">
        <v>436</v>
      </c>
      <c r="D120" s="272" t="s">
        <v>435</v>
      </c>
      <c r="E120" s="272" t="s">
        <v>1115</v>
      </c>
      <c r="F120" s="272" t="s">
        <v>1116</v>
      </c>
      <c r="G120" s="272" t="s">
        <v>1333</v>
      </c>
      <c r="H120" s="316">
        <v>42800</v>
      </c>
      <c r="I120" s="272" t="s">
        <v>1117</v>
      </c>
      <c r="J120" s="272" t="s">
        <v>1118</v>
      </c>
      <c r="K120" s="272" t="s">
        <v>1335</v>
      </c>
      <c r="L120" s="272" t="s">
        <v>42</v>
      </c>
      <c r="M120" s="272" t="s">
        <v>1119</v>
      </c>
      <c r="N120" s="272" t="s">
        <v>34</v>
      </c>
      <c r="O120" s="278" t="s">
        <v>60</v>
      </c>
      <c r="P120" s="275" t="s">
        <v>1120</v>
      </c>
      <c r="Q120" s="278" t="s">
        <v>42</v>
      </c>
      <c r="R120" s="276" t="s">
        <v>1121</v>
      </c>
      <c r="S120" s="278" t="s">
        <v>34</v>
      </c>
      <c r="T120" s="273" t="s">
        <v>34</v>
      </c>
      <c r="U120" s="272" t="s">
        <v>34</v>
      </c>
      <c r="V120" s="277" t="s">
        <v>34</v>
      </c>
      <c r="W120" s="272" t="s">
        <v>34</v>
      </c>
      <c r="X120" s="272" t="s">
        <v>34</v>
      </c>
      <c r="Y120" s="273" t="s">
        <v>1471</v>
      </c>
      <c r="Z120" s="273" t="s">
        <v>1471</v>
      </c>
      <c r="AA120" s="273" t="s">
        <v>125</v>
      </c>
      <c r="AB120" s="273" t="s">
        <v>34</v>
      </c>
      <c r="AC120" s="273" t="s">
        <v>435</v>
      </c>
      <c r="AD120" s="330" t="s">
        <v>1522</v>
      </c>
      <c r="AE120" s="310" t="s">
        <v>34</v>
      </c>
      <c r="AF120" s="311" t="s">
        <v>34</v>
      </c>
      <c r="AG120" s="311" t="s">
        <v>34</v>
      </c>
      <c r="AH120" s="311" t="s">
        <v>34</v>
      </c>
      <c r="AI120" s="311" t="s">
        <v>34</v>
      </c>
      <c r="AJ120" s="271"/>
      <c r="AK120" s="271"/>
      <c r="AL120" s="271"/>
      <c r="AM120" s="271"/>
      <c r="AN120" s="271"/>
      <c r="AO120" s="271"/>
      <c r="AP120" s="271"/>
    </row>
    <row r="121" spans="1:42" ht="15.75" customHeight="1" x14ac:dyDescent="0.25">
      <c r="A121" s="271" t="s">
        <v>1107</v>
      </c>
      <c r="B121" s="272" t="s">
        <v>1108</v>
      </c>
      <c r="C121" s="272" t="s">
        <v>436</v>
      </c>
      <c r="D121" s="272" t="s">
        <v>435</v>
      </c>
      <c r="E121" s="272" t="s">
        <v>1109</v>
      </c>
      <c r="F121" s="272" t="s">
        <v>1110</v>
      </c>
      <c r="G121" s="272" t="s">
        <v>1111</v>
      </c>
      <c r="H121" s="321">
        <v>42753</v>
      </c>
      <c r="I121" s="364" t="s">
        <v>1112</v>
      </c>
      <c r="J121" s="365" t="s">
        <v>1113</v>
      </c>
      <c r="K121" s="272" t="s">
        <v>34</v>
      </c>
      <c r="L121" s="272" t="s">
        <v>34</v>
      </c>
      <c r="M121" s="272" t="s">
        <v>34</v>
      </c>
      <c r="N121" s="272" t="s">
        <v>34</v>
      </c>
      <c r="O121" s="278" t="s">
        <v>60</v>
      </c>
      <c r="P121" s="275" t="s">
        <v>1114</v>
      </c>
      <c r="Q121" s="272" t="s">
        <v>34</v>
      </c>
      <c r="R121" s="272" t="s">
        <v>63</v>
      </c>
      <c r="S121" s="272" t="s">
        <v>34</v>
      </c>
      <c r="T121" s="273" t="s">
        <v>34</v>
      </c>
      <c r="U121" s="273" t="s">
        <v>34</v>
      </c>
      <c r="V121" s="277" t="s">
        <v>34</v>
      </c>
      <c r="W121" s="273" t="s">
        <v>34</v>
      </c>
      <c r="X121" s="273" t="s">
        <v>34</v>
      </c>
      <c r="Y121" s="273" t="s">
        <v>34</v>
      </c>
      <c r="Z121" s="273" t="s">
        <v>34</v>
      </c>
      <c r="AA121" s="280" t="s">
        <v>34</v>
      </c>
      <c r="AB121" s="280" t="s">
        <v>1539</v>
      </c>
      <c r="AC121" s="280" t="s">
        <v>34</v>
      </c>
      <c r="AD121" s="281" t="s">
        <v>34</v>
      </c>
      <c r="AE121" s="272" t="s">
        <v>34</v>
      </c>
      <c r="AF121" s="273" t="s">
        <v>34</v>
      </c>
      <c r="AG121" s="273" t="s">
        <v>34</v>
      </c>
      <c r="AH121" s="273" t="s">
        <v>34</v>
      </c>
      <c r="AI121" s="273" t="s">
        <v>34</v>
      </c>
      <c r="AJ121" s="271"/>
      <c r="AK121" s="271"/>
      <c r="AL121" s="271"/>
      <c r="AM121" s="271"/>
      <c r="AN121" s="271"/>
      <c r="AO121" s="271"/>
      <c r="AP121" s="271"/>
    </row>
    <row r="122" spans="1:42" ht="15.75" customHeight="1" x14ac:dyDescent="0.25">
      <c r="A122" s="326" t="s">
        <v>34</v>
      </c>
      <c r="B122" s="322" t="s">
        <v>34</v>
      </c>
      <c r="C122" s="322" t="s">
        <v>508</v>
      </c>
      <c r="D122" s="322" t="s">
        <v>435</v>
      </c>
      <c r="E122" s="322" t="s">
        <v>1122</v>
      </c>
      <c r="F122" s="322" t="s">
        <v>1123</v>
      </c>
      <c r="G122" s="322" t="s">
        <v>34</v>
      </c>
      <c r="H122" s="343">
        <v>42753</v>
      </c>
      <c r="I122" s="322" t="s">
        <v>1124</v>
      </c>
      <c r="J122" s="322" t="s">
        <v>1125</v>
      </c>
      <c r="K122" s="322" t="s">
        <v>1336</v>
      </c>
      <c r="L122" s="322" t="s">
        <v>34</v>
      </c>
      <c r="M122" s="322" t="s">
        <v>34</v>
      </c>
      <c r="N122" s="322" t="s">
        <v>34</v>
      </c>
      <c r="O122" s="336" t="s">
        <v>51</v>
      </c>
      <c r="P122" s="332" t="s">
        <v>1126</v>
      </c>
      <c r="Q122" s="280" t="s">
        <v>34</v>
      </c>
      <c r="R122" s="322" t="s">
        <v>34</v>
      </c>
      <c r="S122" s="322" t="s">
        <v>34</v>
      </c>
      <c r="T122" s="280" t="s">
        <v>34</v>
      </c>
      <c r="U122" s="280" t="s">
        <v>34</v>
      </c>
      <c r="V122" s="362" t="s">
        <v>34</v>
      </c>
      <c r="W122" s="280" t="s">
        <v>34</v>
      </c>
      <c r="X122" s="280" t="s">
        <v>34</v>
      </c>
      <c r="Y122" s="280" t="s">
        <v>34</v>
      </c>
      <c r="Z122" s="280" t="s">
        <v>34</v>
      </c>
      <c r="AA122" s="280" t="s">
        <v>34</v>
      </c>
      <c r="AB122" s="280" t="s">
        <v>113</v>
      </c>
      <c r="AC122" s="280" t="s">
        <v>34</v>
      </c>
      <c r="AD122" s="281" t="s">
        <v>34</v>
      </c>
      <c r="AE122" s="322" t="s">
        <v>34</v>
      </c>
      <c r="AF122" s="280" t="s">
        <v>34</v>
      </c>
      <c r="AG122" s="280" t="s">
        <v>34</v>
      </c>
      <c r="AH122" s="280" t="s">
        <v>34</v>
      </c>
      <c r="AI122" s="280" t="s">
        <v>34</v>
      </c>
      <c r="AJ122" s="271"/>
      <c r="AK122" s="271"/>
      <c r="AL122" s="271"/>
      <c r="AM122" s="271"/>
      <c r="AN122" s="271"/>
      <c r="AO122" s="271"/>
      <c r="AP122" s="271"/>
    </row>
    <row r="123" spans="1:42" ht="15.75" hidden="1" customHeight="1" x14ac:dyDescent="0.25">
      <c r="A123" s="272" t="s">
        <v>245</v>
      </c>
      <c r="B123" s="272" t="s">
        <v>246</v>
      </c>
      <c r="C123" s="272" t="s">
        <v>508</v>
      </c>
      <c r="D123" s="272" t="s">
        <v>1140</v>
      </c>
      <c r="E123" s="272" t="s">
        <v>1141</v>
      </c>
      <c r="F123" s="336" t="s">
        <v>1142</v>
      </c>
      <c r="G123" s="272" t="s">
        <v>1143</v>
      </c>
      <c r="H123" s="279">
        <v>42587</v>
      </c>
      <c r="I123" s="272" t="s">
        <v>34</v>
      </c>
      <c r="J123" s="272" t="s">
        <v>34</v>
      </c>
      <c r="K123" s="272" t="s">
        <v>34</v>
      </c>
      <c r="L123" s="272" t="s">
        <v>34</v>
      </c>
      <c r="M123" s="272" t="s">
        <v>34</v>
      </c>
      <c r="N123" s="272" t="s">
        <v>34</v>
      </c>
      <c r="O123" s="272" t="s">
        <v>34</v>
      </c>
      <c r="P123" s="273" t="s">
        <v>246</v>
      </c>
      <c r="Q123" s="278" t="s">
        <v>39</v>
      </c>
      <c r="R123" s="278" t="s">
        <v>1144</v>
      </c>
      <c r="S123" s="276" t="s">
        <v>1145</v>
      </c>
      <c r="T123" s="273" t="s">
        <v>34</v>
      </c>
      <c r="U123" s="368" t="s">
        <v>1582</v>
      </c>
      <c r="V123" s="368" t="s">
        <v>1491</v>
      </c>
      <c r="W123" s="322" t="s">
        <v>34</v>
      </c>
      <c r="X123" s="322" t="s">
        <v>270</v>
      </c>
      <c r="Y123" s="272" t="s">
        <v>1470</v>
      </c>
      <c r="Z123" s="272" t="s">
        <v>1470</v>
      </c>
      <c r="AA123" s="337" t="s">
        <v>125</v>
      </c>
      <c r="AB123" s="280" t="s">
        <v>113</v>
      </c>
      <c r="AC123" s="272"/>
      <c r="AD123" s="281" t="s">
        <v>34</v>
      </c>
      <c r="AE123" s="272" t="s">
        <v>125</v>
      </c>
      <c r="AF123" s="273" t="s">
        <v>246</v>
      </c>
      <c r="AG123" s="307" t="s">
        <v>1146</v>
      </c>
      <c r="AH123" s="273" t="s">
        <v>34</v>
      </c>
      <c r="AI123" s="273" t="s">
        <v>34</v>
      </c>
      <c r="AJ123" s="271"/>
      <c r="AK123" s="271"/>
      <c r="AL123" s="271"/>
      <c r="AM123" s="271"/>
      <c r="AN123" s="271"/>
      <c r="AO123" s="271"/>
      <c r="AP123" s="271"/>
    </row>
    <row r="124" spans="1:42" ht="15.75" customHeight="1" x14ac:dyDescent="0.25">
      <c r="A124" s="272" t="s">
        <v>724</v>
      </c>
      <c r="B124" s="272" t="s">
        <v>1586</v>
      </c>
      <c r="C124" s="272" t="s">
        <v>508</v>
      </c>
      <c r="D124" s="272" t="s">
        <v>1140</v>
      </c>
      <c r="E124" s="272" t="s">
        <v>1587</v>
      </c>
      <c r="F124" s="272" t="s">
        <v>1588</v>
      </c>
      <c r="G124" s="272" t="s">
        <v>1590</v>
      </c>
      <c r="H124" s="385">
        <v>42922</v>
      </c>
      <c r="I124" s="272" t="s">
        <v>1592</v>
      </c>
      <c r="J124" s="272" t="s">
        <v>1591</v>
      </c>
      <c r="K124" s="272" t="s">
        <v>34</v>
      </c>
      <c r="L124" s="272" t="s">
        <v>34</v>
      </c>
      <c r="M124" s="272" t="s">
        <v>34</v>
      </c>
      <c r="N124" s="272" t="s">
        <v>34</v>
      </c>
      <c r="O124" s="278" t="s">
        <v>41</v>
      </c>
      <c r="P124" s="384" t="s">
        <v>1589</v>
      </c>
      <c r="Q124" s="273" t="s">
        <v>34</v>
      </c>
      <c r="R124" s="272" t="s">
        <v>34</v>
      </c>
      <c r="S124" s="272" t="s">
        <v>34</v>
      </c>
      <c r="T124" s="273" t="s">
        <v>34</v>
      </c>
      <c r="U124" s="273" t="s">
        <v>34</v>
      </c>
      <c r="V124" s="277" t="s">
        <v>34</v>
      </c>
      <c r="W124" s="273" t="s">
        <v>34</v>
      </c>
      <c r="X124" s="273" t="s">
        <v>34</v>
      </c>
      <c r="Y124" s="273" t="s">
        <v>34</v>
      </c>
      <c r="Z124" s="273" t="s">
        <v>34</v>
      </c>
      <c r="AA124" s="273" t="s">
        <v>34</v>
      </c>
      <c r="AB124" s="273" t="s">
        <v>34</v>
      </c>
      <c r="AC124" s="273" t="s">
        <v>34</v>
      </c>
      <c r="AD124" s="273" t="s">
        <v>34</v>
      </c>
      <c r="AE124" s="272" t="s">
        <v>34</v>
      </c>
      <c r="AF124" s="273" t="s">
        <v>34</v>
      </c>
      <c r="AG124" s="273" t="s">
        <v>34</v>
      </c>
      <c r="AH124" s="273" t="s">
        <v>34</v>
      </c>
      <c r="AI124" s="273" t="s">
        <v>34</v>
      </c>
      <c r="AJ124" s="271"/>
      <c r="AK124" s="271"/>
      <c r="AL124" s="271"/>
      <c r="AM124" s="271"/>
      <c r="AN124" s="271"/>
      <c r="AO124" s="271"/>
      <c r="AP124" s="271"/>
    </row>
    <row r="125" spans="1:42" ht="15.75" hidden="1" customHeight="1" x14ac:dyDescent="0.25">
      <c r="A125" s="272" t="s">
        <v>466</v>
      </c>
      <c r="B125" s="272" t="s">
        <v>466</v>
      </c>
      <c r="C125" s="272" t="s">
        <v>812</v>
      </c>
      <c r="D125" s="272" t="s">
        <v>490</v>
      </c>
      <c r="E125" s="323" t="s">
        <v>1158</v>
      </c>
      <c r="F125" s="272" t="s">
        <v>1159</v>
      </c>
      <c r="G125" s="271" t="s">
        <v>1160</v>
      </c>
      <c r="H125" s="316">
        <v>42667</v>
      </c>
      <c r="I125" s="272" t="s">
        <v>1161</v>
      </c>
      <c r="J125" s="271" t="s">
        <v>1162</v>
      </c>
      <c r="K125" s="320" t="s">
        <v>1163</v>
      </c>
      <c r="L125" s="272" t="s">
        <v>34</v>
      </c>
      <c r="M125" s="272" t="s">
        <v>34</v>
      </c>
      <c r="N125" s="272" t="s">
        <v>34</v>
      </c>
      <c r="O125" s="278" t="s">
        <v>815</v>
      </c>
      <c r="P125" s="276" t="s">
        <v>1164</v>
      </c>
      <c r="Q125" s="278" t="s">
        <v>48</v>
      </c>
      <c r="R125" s="276" t="s">
        <v>1165</v>
      </c>
      <c r="S125" s="278" t="s">
        <v>34</v>
      </c>
      <c r="T125" s="273" t="s">
        <v>34</v>
      </c>
      <c r="U125" s="272" t="s">
        <v>34</v>
      </c>
      <c r="V125" s="277" t="s">
        <v>34</v>
      </c>
      <c r="W125" s="272" t="s">
        <v>34</v>
      </c>
      <c r="X125" s="272" t="s">
        <v>34</v>
      </c>
      <c r="Y125" s="273" t="s">
        <v>1472</v>
      </c>
      <c r="Z125" s="273" t="s">
        <v>1472</v>
      </c>
      <c r="AA125" s="280" t="s">
        <v>34</v>
      </c>
      <c r="AB125" s="280" t="s">
        <v>1493</v>
      </c>
      <c r="AC125" s="280" t="s">
        <v>34</v>
      </c>
      <c r="AD125" s="281" t="s">
        <v>34</v>
      </c>
      <c r="AE125" s="369" t="s">
        <v>34</v>
      </c>
      <c r="AF125" s="370" t="s">
        <v>34</v>
      </c>
      <c r="AG125" s="370" t="s">
        <v>34</v>
      </c>
      <c r="AH125" s="273" t="s">
        <v>34</v>
      </c>
      <c r="AI125" s="273" t="s">
        <v>34</v>
      </c>
      <c r="AJ125" s="271"/>
      <c r="AK125" s="271"/>
      <c r="AL125" s="271"/>
      <c r="AM125" s="271"/>
      <c r="AN125" s="271"/>
      <c r="AO125" s="271"/>
      <c r="AP125" s="271"/>
    </row>
    <row r="126" spans="1:42" ht="15.75" hidden="1" customHeight="1" x14ac:dyDescent="0.25">
      <c r="A126" s="271" t="s">
        <v>1186</v>
      </c>
      <c r="B126" s="272" t="s">
        <v>1220</v>
      </c>
      <c r="C126" s="272" t="s">
        <v>508</v>
      </c>
      <c r="D126" s="272" t="s">
        <v>490</v>
      </c>
      <c r="E126" s="272" t="s">
        <v>1231</v>
      </c>
      <c r="F126" s="272" t="s">
        <v>1232</v>
      </c>
      <c r="G126" s="271" t="s">
        <v>1223</v>
      </c>
      <c r="H126" s="316">
        <v>42667</v>
      </c>
      <c r="I126" s="272" t="s">
        <v>1161</v>
      </c>
      <c r="J126" s="272" t="s">
        <v>1224</v>
      </c>
      <c r="K126" s="272" t="s">
        <v>34</v>
      </c>
      <c r="L126" s="272" t="s">
        <v>34</v>
      </c>
      <c r="M126" s="272" t="s">
        <v>34</v>
      </c>
      <c r="N126" s="272" t="s">
        <v>34</v>
      </c>
      <c r="O126" s="272" t="s">
        <v>34</v>
      </c>
      <c r="P126" s="273" t="s">
        <v>34</v>
      </c>
      <c r="Q126" s="278" t="s">
        <v>39</v>
      </c>
      <c r="R126" s="276" t="s">
        <v>1233</v>
      </c>
      <c r="S126" s="278" t="s">
        <v>1234</v>
      </c>
      <c r="T126" s="273" t="s">
        <v>34</v>
      </c>
      <c r="U126" s="272" t="s">
        <v>34</v>
      </c>
      <c r="V126" s="277" t="s">
        <v>34</v>
      </c>
      <c r="W126" s="272" t="s">
        <v>34</v>
      </c>
      <c r="X126" s="272" t="s">
        <v>34</v>
      </c>
      <c r="Y126" s="273" t="s">
        <v>1472</v>
      </c>
      <c r="Z126" s="273" t="s">
        <v>1472</v>
      </c>
      <c r="AA126" s="273" t="s">
        <v>125</v>
      </c>
      <c r="AB126" s="273" t="s">
        <v>34</v>
      </c>
      <c r="AC126" s="273" t="s">
        <v>490</v>
      </c>
      <c r="AD126" s="281" t="s">
        <v>1236</v>
      </c>
      <c r="AE126" s="272" t="s">
        <v>125</v>
      </c>
      <c r="AF126" s="273" t="s">
        <v>1235</v>
      </c>
      <c r="AG126" s="307" t="s">
        <v>1236</v>
      </c>
      <c r="AH126" s="371" t="s">
        <v>34</v>
      </c>
      <c r="AI126" s="273" t="s">
        <v>34</v>
      </c>
      <c r="AJ126" s="271"/>
      <c r="AK126" s="271"/>
      <c r="AL126" s="271"/>
      <c r="AM126" s="271"/>
      <c r="AN126" s="271"/>
      <c r="AO126" s="271"/>
      <c r="AP126" s="271"/>
    </row>
    <row r="127" spans="1:42" ht="15.75" hidden="1" customHeight="1" x14ac:dyDescent="0.25">
      <c r="A127" s="271" t="s">
        <v>1186</v>
      </c>
      <c r="B127" s="272" t="s">
        <v>1220</v>
      </c>
      <c r="C127" s="272" t="s">
        <v>508</v>
      </c>
      <c r="D127" s="272" t="s">
        <v>490</v>
      </c>
      <c r="E127" s="272" t="s">
        <v>1227</v>
      </c>
      <c r="F127" s="272" t="s">
        <v>1228</v>
      </c>
      <c r="G127" s="271" t="s">
        <v>1223</v>
      </c>
      <c r="H127" s="316">
        <v>42667</v>
      </c>
      <c r="I127" s="272" t="s">
        <v>1161</v>
      </c>
      <c r="J127" s="272" t="s">
        <v>1224</v>
      </c>
      <c r="K127" s="272" t="s">
        <v>34</v>
      </c>
      <c r="L127" s="272" t="s">
        <v>34</v>
      </c>
      <c r="M127" s="272" t="s">
        <v>34</v>
      </c>
      <c r="N127" s="272" t="s">
        <v>34</v>
      </c>
      <c r="O127" s="272" t="s">
        <v>34</v>
      </c>
      <c r="P127" s="273" t="s">
        <v>34</v>
      </c>
      <c r="Q127" s="278" t="s">
        <v>39</v>
      </c>
      <c r="R127" s="276" t="s">
        <v>1229</v>
      </c>
      <c r="S127" s="278" t="s">
        <v>1230</v>
      </c>
      <c r="T127" s="273" t="s">
        <v>34</v>
      </c>
      <c r="U127" s="272" t="s">
        <v>34</v>
      </c>
      <c r="V127" s="277" t="s">
        <v>34</v>
      </c>
      <c r="W127" s="272" t="s">
        <v>34</v>
      </c>
      <c r="X127" s="272" t="s">
        <v>34</v>
      </c>
      <c r="Y127" s="273" t="s">
        <v>1472</v>
      </c>
      <c r="Z127" s="273" t="s">
        <v>1472</v>
      </c>
      <c r="AA127" s="273" t="s">
        <v>125</v>
      </c>
      <c r="AB127" s="273" t="s">
        <v>34</v>
      </c>
      <c r="AC127" s="273" t="s">
        <v>490</v>
      </c>
      <c r="AD127" s="281" t="s">
        <v>1532</v>
      </c>
      <c r="AE127" s="310" t="s">
        <v>34</v>
      </c>
      <c r="AF127" s="311" t="s">
        <v>34</v>
      </c>
      <c r="AG127" s="273" t="s">
        <v>34</v>
      </c>
      <c r="AH127" s="372" t="s">
        <v>34</v>
      </c>
      <c r="AI127" s="273" t="s">
        <v>34</v>
      </c>
      <c r="AJ127" s="271"/>
      <c r="AK127" s="271"/>
      <c r="AL127" s="271"/>
      <c r="AM127" s="271"/>
      <c r="AN127" s="271"/>
      <c r="AO127" s="271"/>
      <c r="AP127" s="271"/>
    </row>
    <row r="128" spans="1:42" ht="15.75" hidden="1" customHeight="1" x14ac:dyDescent="0.25">
      <c r="A128" s="271" t="s">
        <v>1186</v>
      </c>
      <c r="B128" s="272" t="s">
        <v>1220</v>
      </c>
      <c r="C128" s="272" t="s">
        <v>508</v>
      </c>
      <c r="D128" s="272" t="s">
        <v>490</v>
      </c>
      <c r="E128" s="272" t="s">
        <v>1221</v>
      </c>
      <c r="F128" s="272" t="s">
        <v>1222</v>
      </c>
      <c r="G128" s="271" t="s">
        <v>1223</v>
      </c>
      <c r="H128" s="316">
        <v>42667</v>
      </c>
      <c r="I128" s="272" t="s">
        <v>1161</v>
      </c>
      <c r="J128" s="272" t="s">
        <v>1224</v>
      </c>
      <c r="K128" s="272" t="s">
        <v>34</v>
      </c>
      <c r="L128" s="272" t="s">
        <v>34</v>
      </c>
      <c r="M128" s="272" t="s">
        <v>34</v>
      </c>
      <c r="N128" s="272" t="s">
        <v>34</v>
      </c>
      <c r="O128" s="272" t="s">
        <v>34</v>
      </c>
      <c r="P128" s="273" t="s">
        <v>34</v>
      </c>
      <c r="Q128" s="278" t="s">
        <v>39</v>
      </c>
      <c r="R128" s="276" t="s">
        <v>1225</v>
      </c>
      <c r="S128" s="278" t="s">
        <v>1226</v>
      </c>
      <c r="T128" s="273" t="s">
        <v>34</v>
      </c>
      <c r="U128" s="272" t="s">
        <v>34</v>
      </c>
      <c r="V128" s="277" t="s">
        <v>34</v>
      </c>
      <c r="W128" s="272" t="s">
        <v>34</v>
      </c>
      <c r="X128" s="272" t="s">
        <v>34</v>
      </c>
      <c r="Y128" s="273" t="s">
        <v>1472</v>
      </c>
      <c r="Z128" s="273" t="s">
        <v>1472</v>
      </c>
      <c r="AA128" s="273" t="s">
        <v>125</v>
      </c>
      <c r="AB128" s="273" t="s">
        <v>34</v>
      </c>
      <c r="AC128" s="273" t="s">
        <v>490</v>
      </c>
      <c r="AD128" s="281" t="s">
        <v>1519</v>
      </c>
      <c r="AE128" s="310" t="s">
        <v>34</v>
      </c>
      <c r="AF128" s="311" t="s">
        <v>34</v>
      </c>
      <c r="AG128" s="273" t="s">
        <v>34</v>
      </c>
      <c r="AH128" s="372" t="s">
        <v>34</v>
      </c>
      <c r="AI128" s="273" t="s">
        <v>34</v>
      </c>
      <c r="AJ128" s="271"/>
      <c r="AK128" s="271"/>
      <c r="AL128" s="271"/>
      <c r="AM128" s="271"/>
      <c r="AN128" s="271"/>
      <c r="AO128" s="271"/>
      <c r="AP128" s="271"/>
    </row>
    <row r="129" spans="1:42" ht="15.75" hidden="1" customHeight="1" x14ac:dyDescent="0.25">
      <c r="A129" s="271" t="s">
        <v>582</v>
      </c>
      <c r="B129" s="272" t="s">
        <v>1259</v>
      </c>
      <c r="C129" s="272" t="s">
        <v>508</v>
      </c>
      <c r="D129" s="272" t="s">
        <v>490</v>
      </c>
      <c r="E129" s="272" t="s">
        <v>1650</v>
      </c>
      <c r="F129" s="418" t="s">
        <v>1649</v>
      </c>
      <c r="G129" s="271" t="s">
        <v>1262</v>
      </c>
      <c r="H129" s="385">
        <v>43039</v>
      </c>
      <c r="I129" s="272" t="s">
        <v>506</v>
      </c>
      <c r="J129" s="272" t="s">
        <v>1263</v>
      </c>
      <c r="K129" s="272" t="s">
        <v>1660</v>
      </c>
      <c r="L129" s="272" t="s">
        <v>34</v>
      </c>
      <c r="M129" s="272" t="s">
        <v>34</v>
      </c>
      <c r="N129" s="272" t="s">
        <v>34</v>
      </c>
      <c r="O129" s="278" t="s">
        <v>51</v>
      </c>
      <c r="P129" s="276" t="s">
        <v>1265</v>
      </c>
      <c r="Q129" s="278" t="s">
        <v>39</v>
      </c>
      <c r="R129" s="276" t="s">
        <v>1266</v>
      </c>
      <c r="S129" s="419" t="s">
        <v>34</v>
      </c>
      <c r="T129" s="273" t="s">
        <v>39</v>
      </c>
      <c r="U129" s="281" t="s">
        <v>1500</v>
      </c>
      <c r="V129" s="281" t="s">
        <v>1499</v>
      </c>
      <c r="W129" s="272" t="s">
        <v>75</v>
      </c>
      <c r="X129" s="272" t="s">
        <v>75</v>
      </c>
      <c r="Y129" s="272" t="s">
        <v>79</v>
      </c>
      <c r="Z129" s="273" t="s">
        <v>1470</v>
      </c>
      <c r="AA129" s="318" t="s">
        <v>217</v>
      </c>
      <c r="AB129" s="273" t="s">
        <v>34</v>
      </c>
      <c r="AC129" s="272" t="s">
        <v>490</v>
      </c>
      <c r="AD129" s="281" t="s">
        <v>1513</v>
      </c>
      <c r="AE129" s="272" t="s">
        <v>217</v>
      </c>
      <c r="AF129" s="290" t="s">
        <v>1268</v>
      </c>
      <c r="AG129" s="307" t="s">
        <v>1269</v>
      </c>
      <c r="AH129" s="273" t="s">
        <v>34</v>
      </c>
      <c r="AI129" s="292" t="s">
        <v>174</v>
      </c>
      <c r="AJ129" s="271"/>
      <c r="AK129" s="271"/>
      <c r="AL129" s="271"/>
      <c r="AM129" s="271"/>
      <c r="AN129" s="271"/>
      <c r="AO129" s="271"/>
      <c r="AP129" s="271"/>
    </row>
    <row r="130" spans="1:42" ht="15.75" hidden="1" customHeight="1" x14ac:dyDescent="0.25">
      <c r="A130" s="271" t="s">
        <v>413</v>
      </c>
      <c r="B130" s="272" t="s">
        <v>1147</v>
      </c>
      <c r="C130" s="272" t="s">
        <v>436</v>
      </c>
      <c r="D130" s="272" t="s">
        <v>490</v>
      </c>
      <c r="E130" s="272" t="s">
        <v>1148</v>
      </c>
      <c r="F130" s="272" t="s">
        <v>1149</v>
      </c>
      <c r="G130" s="271" t="s">
        <v>1150</v>
      </c>
      <c r="H130" s="316">
        <v>42667</v>
      </c>
      <c r="I130" s="272" t="s">
        <v>1618</v>
      </c>
      <c r="J130" s="271" t="s">
        <v>1619</v>
      </c>
      <c r="K130" s="320" t="s">
        <v>1620</v>
      </c>
      <c r="L130" s="272" t="s">
        <v>34</v>
      </c>
      <c r="M130" s="272" t="s">
        <v>34</v>
      </c>
      <c r="N130" s="272" t="s">
        <v>34</v>
      </c>
      <c r="O130" s="278" t="s">
        <v>60</v>
      </c>
      <c r="P130" s="276" t="s">
        <v>1154</v>
      </c>
      <c r="Q130" s="278" t="s">
        <v>42</v>
      </c>
      <c r="R130" s="276" t="s">
        <v>1155</v>
      </c>
      <c r="S130" s="278" t="s">
        <v>34</v>
      </c>
      <c r="T130" s="273" t="s">
        <v>34</v>
      </c>
      <c r="U130" s="273" t="s">
        <v>34</v>
      </c>
      <c r="V130" s="277" t="s">
        <v>34</v>
      </c>
      <c r="W130" s="272" t="s">
        <v>34</v>
      </c>
      <c r="X130" s="272" t="s">
        <v>34</v>
      </c>
      <c r="Y130" s="273" t="s">
        <v>1470</v>
      </c>
      <c r="Z130" s="273" t="s">
        <v>1470</v>
      </c>
      <c r="AA130" s="273" t="s">
        <v>125</v>
      </c>
      <c r="AB130" s="273" t="s">
        <v>34</v>
      </c>
      <c r="AC130" s="273" t="s">
        <v>490</v>
      </c>
      <c r="AD130" s="301" t="s">
        <v>521</v>
      </c>
      <c r="AE130" s="272" t="s">
        <v>125</v>
      </c>
      <c r="AF130" s="272" t="s">
        <v>1156</v>
      </c>
      <c r="AG130" s="354" t="s">
        <v>521</v>
      </c>
      <c r="AH130" s="271" t="s">
        <v>1157</v>
      </c>
      <c r="AI130" s="273" t="s">
        <v>34</v>
      </c>
      <c r="AJ130" s="271"/>
      <c r="AK130" s="271"/>
      <c r="AL130" s="271"/>
      <c r="AM130" s="271"/>
      <c r="AN130" s="271"/>
      <c r="AO130" s="271"/>
      <c r="AP130" s="271"/>
    </row>
    <row r="131" spans="1:42" ht="15.75" hidden="1" customHeight="1" x14ac:dyDescent="0.25">
      <c r="A131" s="271" t="s">
        <v>1276</v>
      </c>
      <c r="B131" s="272" t="s">
        <v>1277</v>
      </c>
      <c r="C131" s="272" t="s">
        <v>508</v>
      </c>
      <c r="D131" s="272" t="s">
        <v>490</v>
      </c>
      <c r="E131" s="272" t="s">
        <v>1278</v>
      </c>
      <c r="F131" s="272" t="s">
        <v>449</v>
      </c>
      <c r="G131" s="271" t="s">
        <v>1279</v>
      </c>
      <c r="H131" s="316">
        <v>42667</v>
      </c>
      <c r="I131" s="272" t="s">
        <v>1280</v>
      </c>
      <c r="J131" s="272" t="s">
        <v>1281</v>
      </c>
      <c r="K131" s="382" t="s">
        <v>1602</v>
      </c>
      <c r="L131" s="272" t="s">
        <v>34</v>
      </c>
      <c r="M131" s="272" t="s">
        <v>34</v>
      </c>
      <c r="N131" s="272" t="s">
        <v>34</v>
      </c>
      <c r="O131" s="278" t="s">
        <v>51</v>
      </c>
      <c r="P131" s="275" t="s">
        <v>1282</v>
      </c>
      <c r="Q131" s="278" t="s">
        <v>39</v>
      </c>
      <c r="R131" s="276" t="s">
        <v>1283</v>
      </c>
      <c r="S131" s="278" t="s">
        <v>1284</v>
      </c>
      <c r="T131" s="273" t="s">
        <v>34</v>
      </c>
      <c r="U131" s="272" t="s">
        <v>34</v>
      </c>
      <c r="V131" s="277" t="s">
        <v>34</v>
      </c>
      <c r="W131" s="272" t="s">
        <v>34</v>
      </c>
      <c r="X131" s="272" t="s">
        <v>34</v>
      </c>
      <c r="Y131" s="273" t="s">
        <v>1470</v>
      </c>
      <c r="Z131" s="273" t="s">
        <v>1470</v>
      </c>
      <c r="AA131" s="273" t="s">
        <v>125</v>
      </c>
      <c r="AB131" s="273" t="s">
        <v>34</v>
      </c>
      <c r="AC131" s="273" t="s">
        <v>490</v>
      </c>
      <c r="AD131" s="339" t="s">
        <v>521</v>
      </c>
      <c r="AE131" s="272" t="s">
        <v>125</v>
      </c>
      <c r="AF131" s="273" t="s">
        <v>1285</v>
      </c>
      <c r="AG131" s="354" t="s">
        <v>521</v>
      </c>
      <c r="AH131" s="273" t="s">
        <v>34</v>
      </c>
      <c r="AI131" s="273" t="s">
        <v>34</v>
      </c>
      <c r="AJ131" s="271"/>
      <c r="AK131" s="271"/>
      <c r="AL131" s="271"/>
      <c r="AM131" s="271"/>
      <c r="AN131" s="271"/>
      <c r="AO131" s="271"/>
      <c r="AP131" s="271"/>
    </row>
    <row r="132" spans="1:42" s="170" customFormat="1" ht="15.75" hidden="1" customHeight="1" x14ac:dyDescent="0.25">
      <c r="A132" s="271" t="s">
        <v>724</v>
      </c>
      <c r="B132" s="272" t="s">
        <v>1212</v>
      </c>
      <c r="C132" s="272" t="s">
        <v>508</v>
      </c>
      <c r="D132" s="272" t="s">
        <v>490</v>
      </c>
      <c r="E132" s="272" t="s">
        <v>1213</v>
      </c>
      <c r="F132" s="272" t="s">
        <v>472</v>
      </c>
      <c r="G132" s="271" t="s">
        <v>1214</v>
      </c>
      <c r="H132" s="316">
        <v>42668</v>
      </c>
      <c r="I132" s="272" t="s">
        <v>1215</v>
      </c>
      <c r="J132" s="272" t="s">
        <v>1216</v>
      </c>
      <c r="K132" s="382" t="s">
        <v>1602</v>
      </c>
      <c r="L132" s="272" t="s">
        <v>34</v>
      </c>
      <c r="M132" s="272" t="s">
        <v>34</v>
      </c>
      <c r="N132" s="272" t="s">
        <v>34</v>
      </c>
      <c r="O132" s="272" t="s">
        <v>34</v>
      </c>
      <c r="P132" s="273" t="s">
        <v>34</v>
      </c>
      <c r="Q132" s="278" t="s">
        <v>39</v>
      </c>
      <c r="R132" s="276" t="s">
        <v>1217</v>
      </c>
      <c r="S132" s="278" t="s">
        <v>1218</v>
      </c>
      <c r="T132" s="273" t="s">
        <v>34</v>
      </c>
      <c r="U132" s="272" t="s">
        <v>34</v>
      </c>
      <c r="V132" s="277" t="s">
        <v>34</v>
      </c>
      <c r="W132" s="272" t="s">
        <v>34</v>
      </c>
      <c r="X132" s="272" t="s">
        <v>34</v>
      </c>
      <c r="Y132" s="273" t="s">
        <v>1470</v>
      </c>
      <c r="Z132" s="273" t="s">
        <v>1470</v>
      </c>
      <c r="AA132" s="273" t="s">
        <v>125</v>
      </c>
      <c r="AB132" s="273" t="s">
        <v>34</v>
      </c>
      <c r="AC132" s="273" t="s">
        <v>490</v>
      </c>
      <c r="AD132" s="339" t="s">
        <v>521</v>
      </c>
      <c r="AE132" s="272" t="s">
        <v>125</v>
      </c>
      <c r="AF132" s="273" t="s">
        <v>1219</v>
      </c>
      <c r="AG132" s="354" t="s">
        <v>521</v>
      </c>
      <c r="AH132" s="273" t="s">
        <v>34</v>
      </c>
      <c r="AI132" s="273" t="s">
        <v>34</v>
      </c>
      <c r="AJ132" s="271"/>
      <c r="AK132" s="271"/>
      <c r="AL132" s="271"/>
      <c r="AM132" s="271"/>
      <c r="AN132" s="271"/>
      <c r="AO132" s="271"/>
      <c r="AP132" s="271"/>
    </row>
    <row r="133" spans="1:42" ht="15.75" hidden="1" customHeight="1" x14ac:dyDescent="0.25">
      <c r="A133" s="271" t="s">
        <v>1186</v>
      </c>
      <c r="B133" s="272" t="s">
        <v>1187</v>
      </c>
      <c r="C133" s="272" t="s">
        <v>508</v>
      </c>
      <c r="D133" s="272" t="s">
        <v>490</v>
      </c>
      <c r="E133" s="272" t="s">
        <v>1188</v>
      </c>
      <c r="F133" s="272" t="s">
        <v>1187</v>
      </c>
      <c r="G133" s="272" t="s">
        <v>1189</v>
      </c>
      <c r="H133" s="316">
        <v>42668</v>
      </c>
      <c r="I133" s="272" t="s">
        <v>1190</v>
      </c>
      <c r="J133" s="272" t="s">
        <v>1191</v>
      </c>
      <c r="K133" s="272" t="s">
        <v>34</v>
      </c>
      <c r="L133" s="272" t="s">
        <v>34</v>
      </c>
      <c r="M133" s="272" t="s">
        <v>34</v>
      </c>
      <c r="N133" s="272" t="s">
        <v>34</v>
      </c>
      <c r="O133" s="272" t="s">
        <v>34</v>
      </c>
      <c r="P133" s="273" t="s">
        <v>34</v>
      </c>
      <c r="Q133" s="278" t="s">
        <v>39</v>
      </c>
      <c r="R133" s="276" t="s">
        <v>1192</v>
      </c>
      <c r="S133" s="276" t="s">
        <v>1193</v>
      </c>
      <c r="T133" s="273" t="s">
        <v>34</v>
      </c>
      <c r="U133" s="271" t="s">
        <v>34</v>
      </c>
      <c r="V133" s="277" t="s">
        <v>34</v>
      </c>
      <c r="W133" s="272" t="s">
        <v>34</v>
      </c>
      <c r="X133" s="272" t="s">
        <v>34</v>
      </c>
      <c r="Y133" s="273" t="s">
        <v>1470</v>
      </c>
      <c r="Z133" s="273" t="s">
        <v>1470</v>
      </c>
      <c r="AA133" s="272" t="s">
        <v>125</v>
      </c>
      <c r="AB133" s="273" t="s">
        <v>34</v>
      </c>
      <c r="AC133" s="272" t="s">
        <v>490</v>
      </c>
      <c r="AD133" s="281" t="s">
        <v>1194</v>
      </c>
      <c r="AE133" s="272" t="s">
        <v>125</v>
      </c>
      <c r="AF133" s="273" t="s">
        <v>34</v>
      </c>
      <c r="AG133" s="307" t="s">
        <v>1194</v>
      </c>
      <c r="AH133" s="273" t="s">
        <v>34</v>
      </c>
      <c r="AI133" s="273" t="s">
        <v>34</v>
      </c>
      <c r="AJ133" s="271"/>
      <c r="AK133" s="271"/>
      <c r="AL133" s="271"/>
      <c r="AM133" s="271"/>
      <c r="AN133" s="271"/>
      <c r="AO133" s="271"/>
      <c r="AP133" s="271"/>
    </row>
    <row r="134" spans="1:42" ht="15.75" hidden="1" customHeight="1" x14ac:dyDescent="0.25">
      <c r="A134" s="271" t="s">
        <v>582</v>
      </c>
      <c r="B134" s="272" t="s">
        <v>1195</v>
      </c>
      <c r="C134" s="272" t="s">
        <v>508</v>
      </c>
      <c r="D134" s="272" t="s">
        <v>490</v>
      </c>
      <c r="E134" s="272" t="s">
        <v>1196</v>
      </c>
      <c r="F134" s="381" t="s">
        <v>511</v>
      </c>
      <c r="G134" s="272" t="s">
        <v>1197</v>
      </c>
      <c r="H134" s="385">
        <v>43039</v>
      </c>
      <c r="I134" s="272" t="s">
        <v>1198</v>
      </c>
      <c r="J134" s="272" t="s">
        <v>1199</v>
      </c>
      <c r="K134" s="272" t="s">
        <v>1660</v>
      </c>
      <c r="L134" s="272" t="s">
        <v>34</v>
      </c>
      <c r="M134" s="272" t="s">
        <v>34</v>
      </c>
      <c r="N134" s="272" t="s">
        <v>34</v>
      </c>
      <c r="O134" s="278" t="s">
        <v>41</v>
      </c>
      <c r="P134" s="276" t="s">
        <v>1200</v>
      </c>
      <c r="Q134" s="278" t="s">
        <v>39</v>
      </c>
      <c r="R134" s="417" t="s">
        <v>1201</v>
      </c>
      <c r="S134" s="417" t="s">
        <v>1653</v>
      </c>
      <c r="T134" s="273" t="s">
        <v>39</v>
      </c>
      <c r="U134" s="271" t="s">
        <v>1202</v>
      </c>
      <c r="V134" s="288" t="s">
        <v>1203</v>
      </c>
      <c r="W134" s="272" t="s">
        <v>75</v>
      </c>
      <c r="X134" s="272" t="s">
        <v>75</v>
      </c>
      <c r="Y134" s="272" t="s">
        <v>79</v>
      </c>
      <c r="Z134" s="273" t="s">
        <v>1470</v>
      </c>
      <c r="AA134" s="318" t="s">
        <v>217</v>
      </c>
      <c r="AB134" s="273" t="s">
        <v>34</v>
      </c>
      <c r="AC134" s="272" t="s">
        <v>490</v>
      </c>
      <c r="AD134" s="281" t="s">
        <v>1205</v>
      </c>
      <c r="AE134" s="272" t="s">
        <v>217</v>
      </c>
      <c r="AF134" s="290" t="s">
        <v>1204</v>
      </c>
      <c r="AG134" s="291" t="s">
        <v>1205</v>
      </c>
      <c r="AH134" s="273" t="s">
        <v>34</v>
      </c>
      <c r="AI134" s="292" t="s">
        <v>174</v>
      </c>
      <c r="AJ134" s="271"/>
      <c r="AK134" s="271"/>
      <c r="AL134" s="271"/>
      <c r="AM134" s="271"/>
      <c r="AN134" s="271"/>
      <c r="AO134" s="271"/>
      <c r="AP134" s="271"/>
    </row>
    <row r="135" spans="1:42" ht="15.75" hidden="1" customHeight="1" x14ac:dyDescent="0.25">
      <c r="A135" s="271" t="s">
        <v>1237</v>
      </c>
      <c r="B135" s="272" t="s">
        <v>1238</v>
      </c>
      <c r="C135" s="272" t="s">
        <v>508</v>
      </c>
      <c r="D135" s="272" t="s">
        <v>490</v>
      </c>
      <c r="E135" s="272" t="s">
        <v>1253</v>
      </c>
      <c r="F135" s="272" t="s">
        <v>538</v>
      </c>
      <c r="G135" s="272" t="s">
        <v>1240</v>
      </c>
      <c r="H135" s="282">
        <v>42668</v>
      </c>
      <c r="I135" s="272" t="s">
        <v>1241</v>
      </c>
      <c r="J135" s="272" t="s">
        <v>1242</v>
      </c>
      <c r="K135" s="320" t="s">
        <v>532</v>
      </c>
      <c r="L135" s="272" t="s">
        <v>34</v>
      </c>
      <c r="M135" s="272" t="s">
        <v>34</v>
      </c>
      <c r="N135" s="272" t="s">
        <v>34</v>
      </c>
      <c r="O135" s="272" t="s">
        <v>34</v>
      </c>
      <c r="P135" s="273" t="s">
        <v>1238</v>
      </c>
      <c r="Q135" s="278" t="s">
        <v>39</v>
      </c>
      <c r="R135" s="278" t="s">
        <v>1254</v>
      </c>
      <c r="S135" s="278" t="s">
        <v>34</v>
      </c>
      <c r="T135" s="273" t="s">
        <v>39</v>
      </c>
      <c r="U135" s="314" t="s">
        <v>1494</v>
      </c>
      <c r="V135" s="314" t="s">
        <v>1495</v>
      </c>
      <c r="W135" s="272" t="s">
        <v>75</v>
      </c>
      <c r="X135" s="272" t="s">
        <v>75</v>
      </c>
      <c r="Y135" s="272" t="s">
        <v>79</v>
      </c>
      <c r="Z135" s="272" t="s">
        <v>1472</v>
      </c>
      <c r="AA135" s="272" t="s">
        <v>125</v>
      </c>
      <c r="AB135" s="272" t="s">
        <v>1497</v>
      </c>
      <c r="AC135" s="272" t="s">
        <v>490</v>
      </c>
      <c r="AD135" s="281" t="s">
        <v>1518</v>
      </c>
      <c r="AE135" s="272" t="s">
        <v>125</v>
      </c>
      <c r="AF135" s="272" t="s">
        <v>1238</v>
      </c>
      <c r="AG135" s="291" t="s">
        <v>1255</v>
      </c>
      <c r="AH135" s="273" t="s">
        <v>34</v>
      </c>
      <c r="AI135" s="273" t="s">
        <v>34</v>
      </c>
      <c r="AJ135" s="271"/>
      <c r="AK135" s="271"/>
      <c r="AL135" s="271"/>
      <c r="AM135" s="271"/>
      <c r="AN135" s="271"/>
      <c r="AO135" s="271"/>
      <c r="AP135" s="271"/>
    </row>
    <row r="136" spans="1:42" ht="15.75" hidden="1" customHeight="1" x14ac:dyDescent="0.25">
      <c r="A136" s="271" t="s">
        <v>1237</v>
      </c>
      <c r="B136" s="272" t="s">
        <v>1238</v>
      </c>
      <c r="C136" s="272" t="s">
        <v>508</v>
      </c>
      <c r="D136" s="272" t="s">
        <v>490</v>
      </c>
      <c r="E136" s="272" t="s">
        <v>1248</v>
      </c>
      <c r="F136" s="272" t="s">
        <v>547</v>
      </c>
      <c r="G136" s="272" t="s">
        <v>1240</v>
      </c>
      <c r="H136" s="282">
        <v>42685</v>
      </c>
      <c r="I136" s="272" t="s">
        <v>1241</v>
      </c>
      <c r="J136" s="272" t="s">
        <v>1242</v>
      </c>
      <c r="K136" s="320" t="s">
        <v>1249</v>
      </c>
      <c r="L136" s="272" t="s">
        <v>34</v>
      </c>
      <c r="M136" s="272" t="s">
        <v>34</v>
      </c>
      <c r="N136" s="272" t="s">
        <v>34</v>
      </c>
      <c r="O136" s="278" t="s">
        <v>51</v>
      </c>
      <c r="P136" s="275" t="s">
        <v>1250</v>
      </c>
      <c r="Q136" s="278" t="s">
        <v>39</v>
      </c>
      <c r="R136" s="278" t="s">
        <v>1251</v>
      </c>
      <c r="S136" s="276" t="s">
        <v>1252</v>
      </c>
      <c r="T136" s="273" t="s">
        <v>39</v>
      </c>
      <c r="U136" s="281" t="s">
        <v>1494</v>
      </c>
      <c r="V136" s="281" t="s">
        <v>1496</v>
      </c>
      <c r="W136" s="272" t="s">
        <v>75</v>
      </c>
      <c r="X136" s="272" t="s">
        <v>75</v>
      </c>
      <c r="Y136" s="272" t="s">
        <v>79</v>
      </c>
      <c r="Z136" s="272" t="s">
        <v>1472</v>
      </c>
      <c r="AA136" s="318" t="s">
        <v>217</v>
      </c>
      <c r="AB136" s="273" t="s">
        <v>34</v>
      </c>
      <c r="AC136" s="272" t="s">
        <v>490</v>
      </c>
      <c r="AD136" s="281" t="s">
        <v>1533</v>
      </c>
      <c r="AE136" s="272" t="s">
        <v>217</v>
      </c>
      <c r="AF136" s="272" t="s">
        <v>1238</v>
      </c>
      <c r="AG136" s="291" t="s">
        <v>1238</v>
      </c>
      <c r="AH136" s="273" t="s">
        <v>34</v>
      </c>
      <c r="AI136" s="273" t="s">
        <v>34</v>
      </c>
      <c r="AJ136" s="271"/>
      <c r="AK136" s="271"/>
      <c r="AL136" s="271"/>
      <c r="AM136" s="271"/>
      <c r="AN136" s="271"/>
      <c r="AO136" s="271"/>
      <c r="AP136" s="271"/>
    </row>
    <row r="137" spans="1:42" s="174" customFormat="1" ht="15.75" hidden="1" customHeight="1" x14ac:dyDescent="0.25">
      <c r="A137" s="271" t="s">
        <v>1177</v>
      </c>
      <c r="B137" s="272" t="s">
        <v>1178</v>
      </c>
      <c r="C137" s="272" t="s">
        <v>508</v>
      </c>
      <c r="D137" s="272" t="s">
        <v>490</v>
      </c>
      <c r="E137" s="272" t="s">
        <v>1179</v>
      </c>
      <c r="F137" s="272" t="s">
        <v>478</v>
      </c>
      <c r="G137" s="271" t="s">
        <v>1180</v>
      </c>
      <c r="H137" s="316">
        <v>42667</v>
      </c>
      <c r="I137" s="272" t="s">
        <v>1181</v>
      </c>
      <c r="J137" s="272" t="s">
        <v>1182</v>
      </c>
      <c r="K137" s="272" t="s">
        <v>1183</v>
      </c>
      <c r="L137" s="272" t="s">
        <v>34</v>
      </c>
      <c r="M137" s="272" t="s">
        <v>34</v>
      </c>
      <c r="N137" s="272" t="s">
        <v>34</v>
      </c>
      <c r="O137" s="278" t="s">
        <v>51</v>
      </c>
      <c r="P137" s="276" t="s">
        <v>1184</v>
      </c>
      <c r="Q137" s="278" t="s">
        <v>39</v>
      </c>
      <c r="R137" s="276" t="s">
        <v>1424</v>
      </c>
      <c r="S137" s="278" t="s">
        <v>34</v>
      </c>
      <c r="T137" s="273" t="s">
        <v>34</v>
      </c>
      <c r="U137" s="272" t="s">
        <v>34</v>
      </c>
      <c r="V137" s="277" t="s">
        <v>34</v>
      </c>
      <c r="W137" s="272" t="s">
        <v>34</v>
      </c>
      <c r="X137" s="272" t="s">
        <v>34</v>
      </c>
      <c r="Y137" s="273" t="s">
        <v>1470</v>
      </c>
      <c r="Z137" s="273" t="s">
        <v>1470</v>
      </c>
      <c r="AA137" s="273" t="s">
        <v>125</v>
      </c>
      <c r="AB137" s="273" t="s">
        <v>1498</v>
      </c>
      <c r="AC137" s="273" t="s">
        <v>490</v>
      </c>
      <c r="AD137" s="281" t="s">
        <v>1526</v>
      </c>
      <c r="AE137" s="369" t="s">
        <v>34</v>
      </c>
      <c r="AF137" s="370" t="s">
        <v>1185</v>
      </c>
      <c r="AG137" s="370" t="s">
        <v>34</v>
      </c>
      <c r="AH137" s="273" t="s">
        <v>34</v>
      </c>
      <c r="AI137" s="273" t="s">
        <v>34</v>
      </c>
      <c r="AJ137" s="271"/>
      <c r="AK137" s="271"/>
      <c r="AL137" s="271"/>
      <c r="AM137" s="271"/>
      <c r="AN137" s="271"/>
      <c r="AO137" s="271"/>
      <c r="AP137" s="271"/>
    </row>
    <row r="138" spans="1:42" s="174" customFormat="1" ht="15.75" hidden="1" customHeight="1" x14ac:dyDescent="0.25">
      <c r="A138" s="271" t="s">
        <v>1186</v>
      </c>
      <c r="B138" s="272" t="s">
        <v>1270</v>
      </c>
      <c r="C138" s="272" t="s">
        <v>508</v>
      </c>
      <c r="D138" s="272" t="s">
        <v>490</v>
      </c>
      <c r="E138" s="272" t="s">
        <v>1271</v>
      </c>
      <c r="F138" s="420" t="s">
        <v>1272</v>
      </c>
      <c r="G138" s="271" t="s">
        <v>1273</v>
      </c>
      <c r="H138" s="385">
        <v>43039</v>
      </c>
      <c r="I138" s="272" t="s">
        <v>34</v>
      </c>
      <c r="J138" s="272" t="s">
        <v>34</v>
      </c>
      <c r="K138" s="272" t="s">
        <v>1660</v>
      </c>
      <c r="L138" s="272" t="s">
        <v>34</v>
      </c>
      <c r="M138" s="272" t="s">
        <v>34</v>
      </c>
      <c r="N138" s="272" t="s">
        <v>34</v>
      </c>
      <c r="O138" s="272" t="s">
        <v>34</v>
      </c>
      <c r="P138" s="273" t="s">
        <v>34</v>
      </c>
      <c r="Q138" s="275" t="s">
        <v>39</v>
      </c>
      <c r="R138" s="417" t="s">
        <v>1656</v>
      </c>
      <c r="S138" s="421" t="s">
        <v>1657</v>
      </c>
      <c r="T138" s="273" t="s">
        <v>34</v>
      </c>
      <c r="U138" s="273" t="s">
        <v>34</v>
      </c>
      <c r="V138" s="277" t="s">
        <v>34</v>
      </c>
      <c r="W138" s="272" t="s">
        <v>34</v>
      </c>
      <c r="X138" s="272" t="s">
        <v>34</v>
      </c>
      <c r="Y138" s="272" t="s">
        <v>1470</v>
      </c>
      <c r="Z138" s="272" t="s">
        <v>1470</v>
      </c>
      <c r="AA138" s="337" t="s">
        <v>125</v>
      </c>
      <c r="AB138" s="280" t="s">
        <v>113</v>
      </c>
      <c r="AC138" s="273" t="s">
        <v>34</v>
      </c>
      <c r="AD138" s="281" t="s">
        <v>34</v>
      </c>
      <c r="AE138" s="272" t="s">
        <v>34</v>
      </c>
      <c r="AF138" s="272" t="s">
        <v>34</v>
      </c>
      <c r="AG138" s="272" t="s">
        <v>34</v>
      </c>
      <c r="AH138" s="272" t="s">
        <v>34</v>
      </c>
      <c r="AI138" s="272" t="s">
        <v>34</v>
      </c>
      <c r="AJ138" s="271"/>
      <c r="AK138" s="271"/>
      <c r="AL138" s="271"/>
      <c r="AM138" s="271"/>
      <c r="AN138" s="271"/>
      <c r="AO138" s="271"/>
      <c r="AP138" s="271"/>
    </row>
    <row r="139" spans="1:42" s="174" customFormat="1" ht="15.75" hidden="1" customHeight="1" x14ac:dyDescent="0.25">
      <c r="A139" s="271" t="s">
        <v>1206</v>
      </c>
      <c r="B139" s="272" t="s">
        <v>1207</v>
      </c>
      <c r="C139" s="272" t="s">
        <v>508</v>
      </c>
      <c r="D139" s="272" t="s">
        <v>490</v>
      </c>
      <c r="E139" s="272" t="s">
        <v>1208</v>
      </c>
      <c r="F139" s="336" t="s">
        <v>1209</v>
      </c>
      <c r="G139" s="271" t="s">
        <v>1210</v>
      </c>
      <c r="H139" s="321">
        <v>42668</v>
      </c>
      <c r="I139" s="272" t="s">
        <v>34</v>
      </c>
      <c r="J139" s="272" t="s">
        <v>34</v>
      </c>
      <c r="K139" s="272" t="s">
        <v>34</v>
      </c>
      <c r="L139" s="272" t="s">
        <v>34</v>
      </c>
      <c r="M139" s="272" t="s">
        <v>34</v>
      </c>
      <c r="N139" s="272" t="s">
        <v>34</v>
      </c>
      <c r="O139" s="272" t="s">
        <v>34</v>
      </c>
      <c r="P139" s="273" t="s">
        <v>34</v>
      </c>
      <c r="Q139" s="275" t="s">
        <v>44</v>
      </c>
      <c r="R139" s="278" t="s">
        <v>1211</v>
      </c>
      <c r="S139" s="278" t="s">
        <v>34</v>
      </c>
      <c r="T139" s="273" t="s">
        <v>34</v>
      </c>
      <c r="U139" s="273" t="s">
        <v>34</v>
      </c>
      <c r="V139" s="277" t="s">
        <v>34</v>
      </c>
      <c r="W139" s="272" t="s">
        <v>34</v>
      </c>
      <c r="X139" s="272" t="s">
        <v>34</v>
      </c>
      <c r="Y139" s="273" t="s">
        <v>1470</v>
      </c>
      <c r="Z139" s="273" t="s">
        <v>1470</v>
      </c>
      <c r="AA139" s="337" t="s">
        <v>125</v>
      </c>
      <c r="AB139" s="280" t="s">
        <v>113</v>
      </c>
      <c r="AC139" s="273" t="s">
        <v>34</v>
      </c>
      <c r="AD139" s="273" t="s">
        <v>34</v>
      </c>
      <c r="AE139" s="272" t="s">
        <v>34</v>
      </c>
      <c r="AF139" s="272" t="s">
        <v>34</v>
      </c>
      <c r="AG139" s="272" t="s">
        <v>34</v>
      </c>
      <c r="AH139" s="272" t="s">
        <v>34</v>
      </c>
      <c r="AI139" s="272" t="s">
        <v>34</v>
      </c>
      <c r="AJ139" s="271"/>
      <c r="AK139" s="271"/>
      <c r="AL139" s="271"/>
      <c r="AM139" s="271"/>
      <c r="AN139" s="271"/>
      <c r="AO139" s="271"/>
      <c r="AP139" s="271"/>
    </row>
    <row r="140" spans="1:42" s="174" customFormat="1" ht="15.75" hidden="1" customHeight="1" x14ac:dyDescent="0.25">
      <c r="A140" s="271" t="s">
        <v>1237</v>
      </c>
      <c r="B140" s="272" t="s">
        <v>1238</v>
      </c>
      <c r="C140" s="272" t="s">
        <v>508</v>
      </c>
      <c r="D140" s="272" t="s">
        <v>490</v>
      </c>
      <c r="E140" s="272" t="s">
        <v>1256</v>
      </c>
      <c r="F140" s="272" t="s">
        <v>522</v>
      </c>
      <c r="G140" s="272" t="s">
        <v>1240</v>
      </c>
      <c r="H140" s="282">
        <v>42668</v>
      </c>
      <c r="I140" s="272" t="s">
        <v>1241</v>
      </c>
      <c r="J140" s="272" t="s">
        <v>1242</v>
      </c>
      <c r="K140" s="320" t="s">
        <v>532</v>
      </c>
      <c r="L140" s="272" t="s">
        <v>34</v>
      </c>
      <c r="M140" s="272" t="s">
        <v>34</v>
      </c>
      <c r="N140" s="272" t="s">
        <v>34</v>
      </c>
      <c r="O140" s="272" t="s">
        <v>34</v>
      </c>
      <c r="P140" s="273" t="s">
        <v>1238</v>
      </c>
      <c r="Q140" s="278" t="s">
        <v>39</v>
      </c>
      <c r="R140" s="278" t="s">
        <v>1257</v>
      </c>
      <c r="S140" s="278" t="s">
        <v>34</v>
      </c>
      <c r="T140" s="273" t="s">
        <v>39</v>
      </c>
      <c r="U140" s="314" t="s">
        <v>1494</v>
      </c>
      <c r="V140" s="314" t="s">
        <v>1496</v>
      </c>
      <c r="W140" s="272" t="s">
        <v>75</v>
      </c>
      <c r="X140" s="272" t="s">
        <v>75</v>
      </c>
      <c r="Y140" s="272" t="s">
        <v>79</v>
      </c>
      <c r="Z140" s="272" t="s">
        <v>1470</v>
      </c>
      <c r="AA140" s="272" t="s">
        <v>125</v>
      </c>
      <c r="AB140" s="272" t="s">
        <v>1497</v>
      </c>
      <c r="AC140" s="272" t="s">
        <v>490</v>
      </c>
      <c r="AD140" s="281" t="s">
        <v>1258</v>
      </c>
      <c r="AE140" s="272" t="s">
        <v>125</v>
      </c>
      <c r="AF140" s="272" t="s">
        <v>1238</v>
      </c>
      <c r="AG140" s="291" t="s">
        <v>1258</v>
      </c>
      <c r="AH140" s="273" t="s">
        <v>34</v>
      </c>
      <c r="AI140" s="273" t="s">
        <v>34</v>
      </c>
      <c r="AJ140" s="271"/>
      <c r="AK140" s="271"/>
      <c r="AL140" s="271"/>
      <c r="AM140" s="271"/>
      <c r="AN140" s="271"/>
      <c r="AO140" s="271"/>
      <c r="AP140" s="271"/>
    </row>
    <row r="141" spans="1:42" s="174" customFormat="1" ht="15.75" hidden="1" customHeight="1" x14ac:dyDescent="0.25">
      <c r="A141" s="271" t="s">
        <v>1237</v>
      </c>
      <c r="B141" s="272" t="s">
        <v>1238</v>
      </c>
      <c r="C141" s="272" t="s">
        <v>508</v>
      </c>
      <c r="D141" s="272" t="s">
        <v>490</v>
      </c>
      <c r="E141" s="272" t="s">
        <v>1245</v>
      </c>
      <c r="F141" s="272" t="s">
        <v>551</v>
      </c>
      <c r="G141" s="272" t="s">
        <v>1240</v>
      </c>
      <c r="H141" s="282">
        <v>42668</v>
      </c>
      <c r="I141" s="272" t="s">
        <v>1241</v>
      </c>
      <c r="J141" s="272" t="s">
        <v>1242</v>
      </c>
      <c r="K141" s="320" t="s">
        <v>532</v>
      </c>
      <c r="L141" s="272" t="s">
        <v>34</v>
      </c>
      <c r="M141" s="272" t="s">
        <v>34</v>
      </c>
      <c r="N141" s="272" t="s">
        <v>34</v>
      </c>
      <c r="O141" s="272" t="s">
        <v>34</v>
      </c>
      <c r="P141" s="273" t="s">
        <v>1238</v>
      </c>
      <c r="Q141" s="278" t="s">
        <v>39</v>
      </c>
      <c r="R141" s="278" t="s">
        <v>1246</v>
      </c>
      <c r="S141" s="278" t="s">
        <v>34</v>
      </c>
      <c r="T141" s="273" t="s">
        <v>39</v>
      </c>
      <c r="U141" s="314" t="s">
        <v>1494</v>
      </c>
      <c r="V141" s="314" t="s">
        <v>1496</v>
      </c>
      <c r="W141" s="272" t="s">
        <v>75</v>
      </c>
      <c r="X141" s="272" t="s">
        <v>75</v>
      </c>
      <c r="Y141" s="272" t="s">
        <v>79</v>
      </c>
      <c r="Z141" s="272" t="s">
        <v>1470</v>
      </c>
      <c r="AA141" s="272" t="s">
        <v>125</v>
      </c>
      <c r="AB141" s="272" t="s">
        <v>1497</v>
      </c>
      <c r="AC141" s="272" t="s">
        <v>490</v>
      </c>
      <c r="AD141" s="281" t="s">
        <v>1247</v>
      </c>
      <c r="AE141" s="272" t="s">
        <v>125</v>
      </c>
      <c r="AF141" s="272" t="s">
        <v>1238</v>
      </c>
      <c r="AG141" s="307" t="s">
        <v>1247</v>
      </c>
      <c r="AH141" s="273" t="s">
        <v>34</v>
      </c>
      <c r="AI141" s="273" t="s">
        <v>34</v>
      </c>
      <c r="AJ141" s="271"/>
      <c r="AK141" s="271"/>
      <c r="AL141" s="271"/>
      <c r="AM141" s="271"/>
      <c r="AN141" s="271"/>
      <c r="AO141" s="271"/>
      <c r="AP141" s="271"/>
    </row>
    <row r="142" spans="1:42" s="174" customFormat="1" ht="15.75" hidden="1" customHeight="1" x14ac:dyDescent="0.25">
      <c r="A142" s="271" t="s">
        <v>1237</v>
      </c>
      <c r="B142" s="272" t="s">
        <v>1238</v>
      </c>
      <c r="C142" s="272" t="s">
        <v>508</v>
      </c>
      <c r="D142" s="272" t="s">
        <v>490</v>
      </c>
      <c r="E142" s="272" t="s">
        <v>1239</v>
      </c>
      <c r="F142" s="272" t="s">
        <v>557</v>
      </c>
      <c r="G142" s="272" t="s">
        <v>1240</v>
      </c>
      <c r="H142" s="282">
        <v>42668</v>
      </c>
      <c r="I142" s="272" t="s">
        <v>1241</v>
      </c>
      <c r="J142" s="272" t="s">
        <v>1242</v>
      </c>
      <c r="K142" s="320" t="s">
        <v>532</v>
      </c>
      <c r="L142" s="272" t="s">
        <v>34</v>
      </c>
      <c r="M142" s="272" t="s">
        <v>34</v>
      </c>
      <c r="N142" s="272" t="s">
        <v>34</v>
      </c>
      <c r="O142" s="272" t="s">
        <v>34</v>
      </c>
      <c r="P142" s="273" t="s">
        <v>1238</v>
      </c>
      <c r="Q142" s="278" t="s">
        <v>39</v>
      </c>
      <c r="R142" s="278" t="s">
        <v>1243</v>
      </c>
      <c r="S142" s="278" t="s">
        <v>34</v>
      </c>
      <c r="T142" s="273" t="s">
        <v>39</v>
      </c>
      <c r="U142" s="314" t="s">
        <v>1494</v>
      </c>
      <c r="V142" s="314" t="s">
        <v>1496</v>
      </c>
      <c r="W142" s="272" t="s">
        <v>75</v>
      </c>
      <c r="X142" s="272" t="s">
        <v>75</v>
      </c>
      <c r="Y142" s="272" t="s">
        <v>79</v>
      </c>
      <c r="Z142" s="272" t="s">
        <v>1470</v>
      </c>
      <c r="AA142" s="272" t="s">
        <v>125</v>
      </c>
      <c r="AB142" s="272" t="s">
        <v>1497</v>
      </c>
      <c r="AC142" s="272" t="s">
        <v>490</v>
      </c>
      <c r="AD142" s="281" t="s">
        <v>1244</v>
      </c>
      <c r="AE142" s="272" t="s">
        <v>125</v>
      </c>
      <c r="AF142" s="272" t="s">
        <v>1238</v>
      </c>
      <c r="AG142" s="307" t="s">
        <v>1244</v>
      </c>
      <c r="AH142" s="273" t="s">
        <v>34</v>
      </c>
      <c r="AI142" s="273" t="s">
        <v>34</v>
      </c>
      <c r="AJ142" s="271"/>
      <c r="AK142" s="271"/>
      <c r="AL142" s="271"/>
      <c r="AM142" s="271"/>
      <c r="AN142" s="271"/>
      <c r="AO142" s="271"/>
      <c r="AP142" s="271"/>
    </row>
    <row r="143" spans="1:42" s="174" customFormat="1" ht="15.75" hidden="1" customHeight="1" x14ac:dyDescent="0.25">
      <c r="A143" s="271" t="s">
        <v>1168</v>
      </c>
      <c r="B143" s="272" t="s">
        <v>1169</v>
      </c>
      <c r="C143" s="272" t="s">
        <v>508</v>
      </c>
      <c r="D143" s="272" t="s">
        <v>490</v>
      </c>
      <c r="E143" s="272" t="s">
        <v>1170</v>
      </c>
      <c r="F143" s="272" t="s">
        <v>1171</v>
      </c>
      <c r="G143" s="271" t="s">
        <v>1172</v>
      </c>
      <c r="H143" s="316">
        <v>42667</v>
      </c>
      <c r="I143" s="272" t="s">
        <v>1173</v>
      </c>
      <c r="J143" s="272" t="s">
        <v>1174</v>
      </c>
      <c r="K143" s="272" t="s">
        <v>63</v>
      </c>
      <c r="L143" s="272" t="s">
        <v>34</v>
      </c>
      <c r="M143" s="272" t="s">
        <v>34</v>
      </c>
      <c r="N143" s="272" t="s">
        <v>34</v>
      </c>
      <c r="O143" s="278" t="s">
        <v>51</v>
      </c>
      <c r="P143" s="276" t="s">
        <v>1175</v>
      </c>
      <c r="Q143" s="278" t="s">
        <v>39</v>
      </c>
      <c r="R143" s="276" t="s">
        <v>1176</v>
      </c>
      <c r="S143" s="278" t="s">
        <v>34</v>
      </c>
      <c r="T143" s="273" t="s">
        <v>34</v>
      </c>
      <c r="U143" s="273" t="s">
        <v>34</v>
      </c>
      <c r="V143" s="277" t="s">
        <v>34</v>
      </c>
      <c r="W143" s="272" t="s">
        <v>34</v>
      </c>
      <c r="X143" s="272" t="s">
        <v>34</v>
      </c>
      <c r="Y143" s="272" t="s">
        <v>295</v>
      </c>
      <c r="Z143" s="272" t="s">
        <v>295</v>
      </c>
      <c r="AA143" s="273" t="s">
        <v>125</v>
      </c>
      <c r="AB143" s="273" t="s">
        <v>34</v>
      </c>
      <c r="AC143" s="273" t="s">
        <v>490</v>
      </c>
      <c r="AD143" s="330" t="s">
        <v>1520</v>
      </c>
      <c r="AE143" s="310" t="s">
        <v>34</v>
      </c>
      <c r="AF143" s="310" t="s">
        <v>34</v>
      </c>
      <c r="AG143" s="311" t="s">
        <v>34</v>
      </c>
      <c r="AH143" s="273" t="s">
        <v>34</v>
      </c>
      <c r="AI143" s="273" t="s">
        <v>34</v>
      </c>
      <c r="AJ143" s="271"/>
      <c r="AK143" s="271"/>
      <c r="AL143" s="271"/>
      <c r="AM143" s="271"/>
      <c r="AN143" s="271"/>
      <c r="AO143" s="271"/>
      <c r="AP143" s="271"/>
    </row>
    <row r="144" spans="1:42" s="174" customFormat="1" ht="15.75" customHeight="1" x14ac:dyDescent="0.25">
      <c r="A144" s="272" t="s">
        <v>34</v>
      </c>
      <c r="B144" s="272" t="s">
        <v>34</v>
      </c>
      <c r="C144" s="272" t="s">
        <v>508</v>
      </c>
      <c r="D144" s="272" t="s">
        <v>490</v>
      </c>
      <c r="E144" s="272" t="s">
        <v>1661</v>
      </c>
      <c r="F144" s="418" t="s">
        <v>1643</v>
      </c>
      <c r="G144" s="272"/>
      <c r="H144" s="385">
        <v>43039</v>
      </c>
      <c r="I144" s="272" t="s">
        <v>506</v>
      </c>
      <c r="J144" s="272" t="s">
        <v>34</v>
      </c>
      <c r="K144" s="272" t="s">
        <v>1660</v>
      </c>
      <c r="L144" s="272" t="s">
        <v>34</v>
      </c>
      <c r="M144" s="272" t="s">
        <v>34</v>
      </c>
      <c r="N144" s="272" t="s">
        <v>34</v>
      </c>
      <c r="O144" s="278" t="s">
        <v>51</v>
      </c>
      <c r="P144" s="415" t="s">
        <v>1645</v>
      </c>
      <c r="Q144" s="273" t="s">
        <v>34</v>
      </c>
      <c r="R144" s="272" t="s">
        <v>63</v>
      </c>
      <c r="S144" s="272" t="s">
        <v>34</v>
      </c>
      <c r="T144" s="273" t="s">
        <v>34</v>
      </c>
      <c r="U144" s="273" t="s">
        <v>34</v>
      </c>
      <c r="V144" s="277" t="s">
        <v>34</v>
      </c>
      <c r="W144" s="272" t="s">
        <v>34</v>
      </c>
      <c r="X144" s="272" t="s">
        <v>34</v>
      </c>
      <c r="Y144" s="273" t="s">
        <v>34</v>
      </c>
      <c r="Z144" s="273" t="s">
        <v>34</v>
      </c>
      <c r="AA144" s="273" t="s">
        <v>34</v>
      </c>
      <c r="AB144" s="273" t="s">
        <v>34</v>
      </c>
      <c r="AC144" s="273" t="s">
        <v>34</v>
      </c>
      <c r="AD144" s="273" t="s">
        <v>34</v>
      </c>
      <c r="AE144" s="273" t="s">
        <v>34</v>
      </c>
      <c r="AF144" s="273" t="s">
        <v>34</v>
      </c>
      <c r="AG144" s="273" t="s">
        <v>34</v>
      </c>
      <c r="AH144" s="273" t="s">
        <v>34</v>
      </c>
      <c r="AI144" s="273" t="s">
        <v>34</v>
      </c>
      <c r="AJ144" s="271"/>
      <c r="AK144" s="271"/>
      <c r="AL144" s="271"/>
      <c r="AM144" s="271"/>
      <c r="AN144" s="271"/>
      <c r="AO144" s="271"/>
      <c r="AP144" s="271"/>
    </row>
    <row r="145" spans="1:42" s="174" customFormat="1" ht="15.75" hidden="1" customHeight="1" x14ac:dyDescent="0.25">
      <c r="A145" s="272" t="s">
        <v>34</v>
      </c>
      <c r="B145" s="272" t="s">
        <v>34</v>
      </c>
      <c r="C145" s="272" t="s">
        <v>508</v>
      </c>
      <c r="D145" s="272" t="s">
        <v>490</v>
      </c>
      <c r="E145" s="272" t="s">
        <v>1662</v>
      </c>
      <c r="F145" s="418" t="s">
        <v>1644</v>
      </c>
      <c r="G145" s="272"/>
      <c r="H145" s="385">
        <v>43039</v>
      </c>
      <c r="I145" s="272" t="s">
        <v>506</v>
      </c>
      <c r="J145" s="272" t="s">
        <v>34</v>
      </c>
      <c r="K145" s="272" t="s">
        <v>1660</v>
      </c>
      <c r="L145" s="272" t="s">
        <v>34</v>
      </c>
      <c r="M145" s="272" t="s">
        <v>34</v>
      </c>
      <c r="N145" s="272" t="s">
        <v>34</v>
      </c>
      <c r="O145" s="413" t="s">
        <v>51</v>
      </c>
      <c r="P145" s="414" t="s">
        <v>1646</v>
      </c>
      <c r="Q145" s="278" t="s">
        <v>39</v>
      </c>
      <c r="R145" s="418" t="s">
        <v>1647</v>
      </c>
      <c r="S145" s="272"/>
      <c r="T145" s="273" t="s">
        <v>34</v>
      </c>
      <c r="U145" s="374" t="s">
        <v>34</v>
      </c>
      <c r="V145" s="277" t="s">
        <v>34</v>
      </c>
      <c r="W145" s="272" t="s">
        <v>34</v>
      </c>
      <c r="X145" s="272" t="s">
        <v>34</v>
      </c>
      <c r="Y145" s="272" t="s">
        <v>34</v>
      </c>
      <c r="Z145" s="272" t="s">
        <v>1470</v>
      </c>
      <c r="AA145" s="272" t="s">
        <v>34</v>
      </c>
      <c r="AB145" s="272" t="s">
        <v>34</v>
      </c>
      <c r="AC145" s="272" t="s">
        <v>34</v>
      </c>
      <c r="AD145" s="272" t="s">
        <v>34</v>
      </c>
      <c r="AE145" s="272" t="s">
        <v>34</v>
      </c>
      <c r="AF145" s="272" t="s">
        <v>34</v>
      </c>
      <c r="AG145" s="272" t="s">
        <v>34</v>
      </c>
      <c r="AH145" s="272" t="s">
        <v>34</v>
      </c>
      <c r="AI145" s="272" t="s">
        <v>34</v>
      </c>
      <c r="AJ145" s="271"/>
      <c r="AK145" s="271"/>
      <c r="AL145" s="271"/>
      <c r="AM145" s="271"/>
      <c r="AN145" s="271"/>
      <c r="AO145" s="271"/>
      <c r="AP145" s="271"/>
    </row>
    <row r="146" spans="1:42" ht="15.75" hidden="1" customHeight="1" x14ac:dyDescent="0.25">
      <c r="A146" s="271" t="s">
        <v>34</v>
      </c>
      <c r="B146" s="272" t="s">
        <v>34</v>
      </c>
      <c r="C146" s="272" t="s">
        <v>508</v>
      </c>
      <c r="D146" s="272" t="s">
        <v>490</v>
      </c>
      <c r="E146" s="414" t="s">
        <v>1260</v>
      </c>
      <c r="F146" s="418" t="s">
        <v>1648</v>
      </c>
      <c r="G146" s="272"/>
      <c r="H146" s="385">
        <v>43039</v>
      </c>
      <c r="I146" s="272" t="s">
        <v>506</v>
      </c>
      <c r="J146" s="272" t="s">
        <v>34</v>
      </c>
      <c r="K146" s="272" t="s">
        <v>1660</v>
      </c>
      <c r="L146" s="272" t="s">
        <v>34</v>
      </c>
      <c r="M146" s="272" t="s">
        <v>34</v>
      </c>
      <c r="N146" s="272" t="s">
        <v>34</v>
      </c>
      <c r="O146" s="272" t="s">
        <v>34</v>
      </c>
      <c r="P146" s="273" t="s">
        <v>34</v>
      </c>
      <c r="Q146" s="278" t="s">
        <v>39</v>
      </c>
      <c r="R146" s="402" t="s">
        <v>1654</v>
      </c>
      <c r="S146" s="272"/>
      <c r="T146" s="273" t="s">
        <v>34</v>
      </c>
      <c r="U146" s="272" t="s">
        <v>34</v>
      </c>
      <c r="V146" s="277" t="s">
        <v>34</v>
      </c>
      <c r="W146" s="272" t="s">
        <v>34</v>
      </c>
      <c r="X146" s="272" t="s">
        <v>34</v>
      </c>
      <c r="Y146" s="273" t="s">
        <v>34</v>
      </c>
      <c r="Z146" s="273" t="s">
        <v>1470</v>
      </c>
      <c r="AA146" s="273" t="s">
        <v>34</v>
      </c>
      <c r="AB146" s="273" t="s">
        <v>34</v>
      </c>
      <c r="AC146" s="273" t="s">
        <v>34</v>
      </c>
      <c r="AD146" s="273" t="s">
        <v>34</v>
      </c>
      <c r="AE146" s="273" t="s">
        <v>34</v>
      </c>
      <c r="AF146" s="273" t="s">
        <v>34</v>
      </c>
      <c r="AG146" s="273" t="s">
        <v>34</v>
      </c>
      <c r="AH146" s="273" t="s">
        <v>34</v>
      </c>
      <c r="AI146" s="273" t="s">
        <v>34</v>
      </c>
      <c r="AJ146" s="272"/>
      <c r="AK146" s="272"/>
      <c r="AL146" s="272"/>
      <c r="AM146" s="272"/>
      <c r="AN146" s="272"/>
      <c r="AO146" s="272"/>
      <c r="AP146" s="272"/>
    </row>
    <row r="147" spans="1:42" ht="15.75" hidden="1" customHeight="1" x14ac:dyDescent="0.25">
      <c r="A147" s="271" t="s">
        <v>34</v>
      </c>
      <c r="B147" s="272" t="s">
        <v>34</v>
      </c>
      <c r="C147" s="272" t="s">
        <v>508</v>
      </c>
      <c r="D147" s="272" t="s">
        <v>490</v>
      </c>
      <c r="E147" s="416" t="s">
        <v>1652</v>
      </c>
      <c r="F147" s="418" t="s">
        <v>1651</v>
      </c>
      <c r="G147" s="272"/>
      <c r="H147" s="385">
        <v>43039</v>
      </c>
      <c r="I147" s="272" t="s">
        <v>506</v>
      </c>
      <c r="J147" s="272" t="s">
        <v>34</v>
      </c>
      <c r="K147" s="272" t="s">
        <v>1660</v>
      </c>
      <c r="L147" s="272" t="s">
        <v>34</v>
      </c>
      <c r="M147" s="272" t="s">
        <v>34</v>
      </c>
      <c r="N147" s="272" t="s">
        <v>34</v>
      </c>
      <c r="O147" s="272" t="s">
        <v>34</v>
      </c>
      <c r="P147" s="271" t="s">
        <v>34</v>
      </c>
      <c r="Q147" s="278" t="s">
        <v>39</v>
      </c>
      <c r="R147" s="402" t="s">
        <v>1655</v>
      </c>
      <c r="S147" s="276" t="s">
        <v>1267</v>
      </c>
      <c r="T147" s="273" t="s">
        <v>34</v>
      </c>
      <c r="U147" s="313" t="s">
        <v>34</v>
      </c>
      <c r="V147" s="277" t="s">
        <v>34</v>
      </c>
      <c r="W147" s="272" t="s">
        <v>34</v>
      </c>
      <c r="X147" s="272" t="s">
        <v>34</v>
      </c>
      <c r="Y147" s="272" t="s">
        <v>34</v>
      </c>
      <c r="Z147" s="272" t="s">
        <v>1470</v>
      </c>
      <c r="AA147" s="272" t="s">
        <v>34</v>
      </c>
      <c r="AB147" s="272" t="s">
        <v>34</v>
      </c>
      <c r="AC147" s="272" t="s">
        <v>34</v>
      </c>
      <c r="AD147" s="272" t="s">
        <v>34</v>
      </c>
      <c r="AE147" s="272" t="s">
        <v>34</v>
      </c>
      <c r="AF147" s="272" t="s">
        <v>34</v>
      </c>
      <c r="AG147" s="272" t="s">
        <v>34</v>
      </c>
      <c r="AH147" s="272" t="s">
        <v>34</v>
      </c>
      <c r="AI147" s="272" t="s">
        <v>34</v>
      </c>
      <c r="AJ147" s="271"/>
      <c r="AK147" s="271"/>
      <c r="AL147" s="271"/>
      <c r="AM147" s="271"/>
      <c r="AN147" s="271"/>
      <c r="AO147" s="271"/>
      <c r="AP147" s="271"/>
    </row>
    <row r="148" spans="1:42" ht="15.75" hidden="1" customHeight="1" x14ac:dyDescent="0.25">
      <c r="A148" s="272" t="s">
        <v>1693</v>
      </c>
      <c r="B148" s="425" t="s">
        <v>1695</v>
      </c>
      <c r="C148" s="272" t="s">
        <v>436</v>
      </c>
      <c r="D148" s="272" t="s">
        <v>698</v>
      </c>
      <c r="E148" s="272" t="s">
        <v>1694</v>
      </c>
      <c r="F148" s="272" t="s">
        <v>1693</v>
      </c>
      <c r="G148" s="212" t="s">
        <v>1696</v>
      </c>
      <c r="H148" s="279">
        <v>43200</v>
      </c>
      <c r="I148" s="389" t="s">
        <v>1697</v>
      </c>
      <c r="J148" s="212" t="s">
        <v>1698</v>
      </c>
      <c r="K148" s="389" t="s">
        <v>1699</v>
      </c>
      <c r="L148" s="389" t="s">
        <v>34</v>
      </c>
      <c r="M148" s="425" t="s">
        <v>34</v>
      </c>
      <c r="N148" s="389" t="s">
        <v>34</v>
      </c>
      <c r="O148" s="426" t="s">
        <v>60</v>
      </c>
      <c r="P148" s="380" t="s">
        <v>1700</v>
      </c>
      <c r="Q148" s="426" t="s">
        <v>42</v>
      </c>
      <c r="R148" s="381" t="s">
        <v>1701</v>
      </c>
      <c r="S148" s="418" t="s">
        <v>34</v>
      </c>
      <c r="T148" s="273" t="s">
        <v>42</v>
      </c>
      <c r="U148" s="212" t="s">
        <v>1702</v>
      </c>
      <c r="V148" s="394" t="s">
        <v>34</v>
      </c>
      <c r="W148" s="272" t="s">
        <v>75</v>
      </c>
      <c r="X148" s="272" t="s">
        <v>34</v>
      </c>
      <c r="Y148" s="272" t="s">
        <v>79</v>
      </c>
      <c r="Z148" s="394" t="s">
        <v>1471</v>
      </c>
      <c r="AA148" s="394"/>
      <c r="AB148" s="394"/>
      <c r="AC148" s="273"/>
      <c r="AD148" s="272"/>
      <c r="AE148" s="272"/>
      <c r="AF148" s="273"/>
      <c r="AG148" s="273"/>
      <c r="AH148" s="273"/>
      <c r="AI148" s="273"/>
      <c r="AJ148" s="271"/>
      <c r="AK148" s="271"/>
      <c r="AL148" s="271"/>
      <c r="AM148" s="271"/>
      <c r="AN148" s="271"/>
      <c r="AO148" s="271"/>
      <c r="AP148" s="271"/>
    </row>
    <row r="149" spans="1:42" ht="15.75" customHeight="1" x14ac:dyDescent="0.25">
      <c r="A149" s="281"/>
      <c r="B149" s="281"/>
      <c r="C149" s="272"/>
      <c r="D149" s="272"/>
      <c r="E149" s="272"/>
      <c r="F149" s="272"/>
      <c r="G149" s="272"/>
      <c r="H149" s="279"/>
      <c r="I149" s="272"/>
      <c r="J149" s="272"/>
      <c r="K149" s="272"/>
      <c r="L149" s="272"/>
      <c r="M149" s="281"/>
      <c r="N149" s="272"/>
      <c r="O149" s="273"/>
      <c r="P149" s="273"/>
      <c r="Q149" s="273"/>
      <c r="R149" s="272"/>
      <c r="S149" s="272"/>
      <c r="T149" s="273"/>
      <c r="U149" s="273"/>
      <c r="V149" s="273"/>
      <c r="W149" s="273"/>
      <c r="X149" s="273"/>
      <c r="Y149" s="273"/>
      <c r="Z149" s="273"/>
      <c r="AA149" s="273"/>
      <c r="AB149" s="273"/>
      <c r="AC149" s="273"/>
      <c r="AD149" s="273"/>
      <c r="AE149" s="272"/>
      <c r="AF149" s="273"/>
      <c r="AG149" s="273"/>
      <c r="AH149" s="273"/>
      <c r="AI149" s="273"/>
      <c r="AJ149" s="271"/>
      <c r="AK149" s="271"/>
      <c r="AL149" s="271"/>
      <c r="AM149" s="271"/>
      <c r="AN149" s="271"/>
      <c r="AO149" s="271"/>
      <c r="AP149" s="271"/>
    </row>
    <row r="150" spans="1:42" ht="15.75" customHeight="1" x14ac:dyDescent="0.25">
      <c r="A150" s="271"/>
      <c r="B150" s="272"/>
      <c r="C150" s="272"/>
      <c r="D150" s="272"/>
      <c r="E150" s="272"/>
      <c r="F150" s="272"/>
      <c r="G150" s="272"/>
      <c r="H150" s="279"/>
      <c r="I150" s="272"/>
      <c r="J150" s="272"/>
      <c r="K150" s="272"/>
      <c r="L150" s="273"/>
      <c r="M150" s="272"/>
      <c r="N150" s="272"/>
      <c r="O150" s="273"/>
      <c r="P150" s="273"/>
      <c r="Q150" s="273"/>
      <c r="R150" s="272"/>
      <c r="S150" s="272"/>
      <c r="T150" s="273"/>
      <c r="U150" s="273"/>
      <c r="V150" s="273"/>
      <c r="W150" s="273"/>
      <c r="X150" s="273"/>
      <c r="Y150" s="273"/>
      <c r="Z150" s="273"/>
      <c r="AA150" s="273"/>
      <c r="AB150" s="273"/>
      <c r="AC150" s="273"/>
      <c r="AD150" s="273"/>
      <c r="AE150" s="272"/>
      <c r="AF150" s="273"/>
      <c r="AG150" s="273"/>
      <c r="AH150" s="273"/>
      <c r="AI150" s="273"/>
      <c r="AJ150" s="271"/>
      <c r="AK150" s="271"/>
      <c r="AL150" s="271"/>
      <c r="AM150" s="271"/>
      <c r="AN150" s="271"/>
      <c r="AO150" s="271"/>
      <c r="AP150" s="271"/>
    </row>
    <row r="151" spans="1:42" ht="15.75" customHeight="1" x14ac:dyDescent="0.25">
      <c r="A151" s="271"/>
      <c r="B151" s="272"/>
      <c r="C151" s="272"/>
      <c r="D151" s="272"/>
      <c r="E151" s="272"/>
      <c r="F151" s="272"/>
      <c r="G151" s="272"/>
      <c r="H151" s="279"/>
      <c r="I151" s="272"/>
      <c r="J151" s="272"/>
      <c r="K151" s="272"/>
      <c r="L151" s="273"/>
      <c r="M151" s="272"/>
      <c r="N151" s="272"/>
      <c r="O151" s="273"/>
      <c r="P151" s="273"/>
      <c r="Q151" s="273"/>
      <c r="R151" s="272"/>
      <c r="S151" s="272"/>
      <c r="T151" s="273"/>
      <c r="U151" s="273"/>
      <c r="V151" s="273"/>
      <c r="W151" s="273"/>
      <c r="X151" s="273"/>
      <c r="Y151" s="273"/>
      <c r="Z151" s="273"/>
      <c r="AA151" s="273"/>
      <c r="AB151" s="273"/>
      <c r="AC151" s="273"/>
      <c r="AD151" s="273"/>
      <c r="AE151" s="272"/>
      <c r="AF151" s="273"/>
      <c r="AG151" s="273"/>
      <c r="AH151" s="273"/>
      <c r="AI151" s="273"/>
      <c r="AJ151" s="271"/>
      <c r="AK151" s="271"/>
      <c r="AL151" s="271"/>
      <c r="AM151" s="271"/>
      <c r="AN151" s="271"/>
      <c r="AO151" s="271"/>
      <c r="AP151" s="271"/>
    </row>
    <row r="152" spans="1:42" ht="15.75" customHeight="1" x14ac:dyDescent="0.25">
      <c r="A152" s="271"/>
      <c r="B152" s="272"/>
      <c r="C152" s="272"/>
      <c r="D152" s="272"/>
      <c r="E152" s="272"/>
      <c r="F152" s="272"/>
      <c r="G152" s="272"/>
      <c r="H152" s="279"/>
      <c r="I152" s="272"/>
      <c r="J152" s="272"/>
      <c r="K152" s="272"/>
      <c r="L152" s="273"/>
      <c r="M152" s="272"/>
      <c r="N152" s="272"/>
      <c r="O152" s="273"/>
      <c r="P152" s="273"/>
      <c r="Q152" s="273"/>
      <c r="R152" s="272"/>
      <c r="S152" s="272"/>
      <c r="T152" s="273"/>
      <c r="U152" s="273"/>
      <c r="V152" s="273"/>
      <c r="W152" s="273"/>
      <c r="X152" s="273"/>
      <c r="Y152" s="273"/>
      <c r="Z152" s="273"/>
      <c r="AA152" s="273"/>
      <c r="AB152" s="273"/>
      <c r="AC152" s="273"/>
      <c r="AD152" s="273"/>
      <c r="AE152" s="272"/>
      <c r="AF152" s="273"/>
      <c r="AG152" s="273"/>
      <c r="AH152" s="273"/>
      <c r="AI152" s="273"/>
      <c r="AJ152" s="271"/>
      <c r="AK152" s="271"/>
      <c r="AL152" s="271"/>
      <c r="AM152" s="271"/>
      <c r="AN152" s="271"/>
      <c r="AO152" s="271"/>
      <c r="AP152" s="271"/>
    </row>
    <row r="153" spans="1:42" ht="15.75" customHeight="1" x14ac:dyDescent="0.25">
      <c r="A153" s="271"/>
      <c r="B153" s="272"/>
      <c r="C153" s="272"/>
      <c r="D153" s="272"/>
      <c r="E153" s="272"/>
      <c r="F153" s="272"/>
      <c r="G153" s="272"/>
      <c r="H153" s="279"/>
      <c r="I153" s="272"/>
      <c r="J153" s="272"/>
      <c r="K153" s="272"/>
      <c r="L153" s="273"/>
      <c r="M153" s="272"/>
      <c r="N153" s="272"/>
      <c r="O153" s="273"/>
      <c r="P153" s="273"/>
      <c r="Q153" s="273"/>
      <c r="R153" s="272"/>
      <c r="S153" s="272"/>
      <c r="T153" s="273"/>
      <c r="U153" s="273"/>
      <c r="V153" s="273"/>
      <c r="W153" s="273"/>
      <c r="X153" s="273"/>
      <c r="Y153" s="273"/>
      <c r="Z153" s="273"/>
      <c r="AA153" s="273"/>
      <c r="AB153" s="273"/>
      <c r="AC153" s="273"/>
      <c r="AD153" s="273"/>
      <c r="AE153" s="272"/>
      <c r="AF153" s="273"/>
      <c r="AG153" s="273"/>
      <c r="AH153" s="273"/>
      <c r="AI153" s="273"/>
      <c r="AJ153" s="271"/>
      <c r="AK153" s="271"/>
      <c r="AL153" s="271"/>
      <c r="AM153" s="271"/>
      <c r="AN153" s="271"/>
      <c r="AO153" s="271"/>
      <c r="AP153" s="271"/>
    </row>
    <row r="154" spans="1:42" ht="15.75" customHeight="1" x14ac:dyDescent="0.25">
      <c r="A154" s="271"/>
      <c r="B154" s="272"/>
      <c r="C154" s="272"/>
      <c r="D154" s="272"/>
      <c r="E154" s="272"/>
      <c r="F154" s="272"/>
      <c r="G154" s="272"/>
      <c r="H154" s="279"/>
      <c r="I154" s="272"/>
      <c r="J154" s="272"/>
      <c r="K154" s="272"/>
      <c r="L154" s="273"/>
      <c r="M154" s="272"/>
      <c r="N154" s="272"/>
      <c r="O154" s="273"/>
      <c r="P154" s="273"/>
      <c r="Q154" s="273"/>
      <c r="R154" s="272"/>
      <c r="S154" s="272"/>
      <c r="T154" s="273"/>
      <c r="U154" s="273"/>
      <c r="V154" s="273"/>
      <c r="W154" s="273"/>
      <c r="X154" s="273"/>
      <c r="Y154" s="273"/>
      <c r="Z154" s="273"/>
      <c r="AA154" s="273"/>
      <c r="AB154" s="273"/>
      <c r="AC154" s="273"/>
      <c r="AD154" s="273"/>
      <c r="AE154" s="272"/>
      <c r="AF154" s="273"/>
      <c r="AG154" s="273"/>
      <c r="AH154" s="273"/>
      <c r="AI154" s="273"/>
      <c r="AJ154" s="271"/>
      <c r="AK154" s="271"/>
      <c r="AL154" s="271"/>
      <c r="AM154" s="271"/>
      <c r="AN154" s="271"/>
      <c r="AO154" s="271"/>
      <c r="AP154" s="271"/>
    </row>
    <row r="155" spans="1:42" ht="15.75" customHeight="1" x14ac:dyDescent="0.25">
      <c r="A155" s="271"/>
      <c r="B155" s="272"/>
      <c r="C155" s="272"/>
      <c r="D155" s="272"/>
      <c r="E155" s="272"/>
      <c r="F155" s="272"/>
      <c r="G155" s="272"/>
      <c r="H155" s="279"/>
      <c r="I155" s="272"/>
      <c r="J155" s="272"/>
      <c r="K155" s="272"/>
      <c r="L155" s="273"/>
      <c r="M155" s="272"/>
      <c r="N155" s="272"/>
      <c r="O155" s="273"/>
      <c r="P155" s="273"/>
      <c r="Q155" s="273"/>
      <c r="R155" s="272"/>
      <c r="S155" s="272"/>
      <c r="T155" s="273"/>
      <c r="U155" s="273"/>
      <c r="V155" s="273"/>
      <c r="W155" s="273"/>
      <c r="X155" s="273"/>
      <c r="Y155" s="273"/>
      <c r="Z155" s="273"/>
      <c r="AA155" s="273"/>
      <c r="AB155" s="273"/>
      <c r="AC155" s="273"/>
      <c r="AD155" s="273"/>
      <c r="AE155" s="272"/>
      <c r="AF155" s="273"/>
      <c r="AG155" s="273"/>
      <c r="AH155" s="273"/>
      <c r="AI155" s="273"/>
      <c r="AJ155" s="271"/>
      <c r="AK155" s="271"/>
      <c r="AL155" s="271"/>
      <c r="AM155" s="271"/>
      <c r="AN155" s="271"/>
      <c r="AO155" s="271"/>
      <c r="AP155" s="271"/>
    </row>
    <row r="156" spans="1:42" ht="15.75" customHeight="1" x14ac:dyDescent="0.25">
      <c r="A156" s="271"/>
      <c r="B156" s="272"/>
      <c r="C156" s="272"/>
      <c r="D156" s="272"/>
      <c r="E156" s="272"/>
      <c r="F156" s="272"/>
      <c r="G156" s="272"/>
      <c r="H156" s="279"/>
      <c r="I156" s="272"/>
      <c r="J156" s="272"/>
      <c r="K156" s="272"/>
      <c r="L156" s="273"/>
      <c r="M156" s="272"/>
      <c r="N156" s="272"/>
      <c r="O156" s="273"/>
      <c r="P156" s="273"/>
      <c r="Q156" s="273"/>
      <c r="R156" s="272"/>
      <c r="S156" s="272"/>
      <c r="T156" s="273"/>
      <c r="U156" s="273"/>
      <c r="V156" s="273"/>
      <c r="W156" s="273"/>
      <c r="X156" s="273"/>
      <c r="Y156" s="273"/>
      <c r="Z156" s="273"/>
      <c r="AA156" s="273"/>
      <c r="AB156" s="273"/>
      <c r="AC156" s="273"/>
      <c r="AD156" s="273"/>
      <c r="AE156" s="272"/>
      <c r="AF156" s="273"/>
      <c r="AG156" s="273"/>
      <c r="AH156" s="273"/>
      <c r="AI156" s="273"/>
      <c r="AJ156" s="271"/>
      <c r="AK156" s="271"/>
      <c r="AL156" s="271"/>
      <c r="AM156" s="271"/>
      <c r="AN156" s="271"/>
      <c r="AO156" s="271"/>
      <c r="AP156" s="271"/>
    </row>
    <row r="157" spans="1:42" ht="15.75" customHeight="1" x14ac:dyDescent="0.25">
      <c r="A157" s="271"/>
      <c r="B157" s="272"/>
      <c r="C157" s="272"/>
      <c r="D157" s="272"/>
      <c r="E157" s="272"/>
      <c r="F157" s="272"/>
      <c r="G157" s="272"/>
      <c r="H157" s="279"/>
      <c r="I157" s="272"/>
      <c r="J157" s="272"/>
      <c r="K157" s="272"/>
      <c r="L157" s="273"/>
      <c r="M157" s="272"/>
      <c r="N157" s="272"/>
      <c r="O157" s="273"/>
      <c r="P157" s="273"/>
      <c r="Q157" s="273"/>
      <c r="R157" s="272"/>
      <c r="S157" s="272"/>
      <c r="T157" s="273"/>
      <c r="U157" s="273"/>
      <c r="V157" s="273"/>
      <c r="W157" s="273"/>
      <c r="X157" s="273"/>
      <c r="Y157" s="273"/>
      <c r="Z157" s="273"/>
      <c r="AA157" s="273"/>
      <c r="AB157" s="273"/>
      <c r="AC157" s="273"/>
      <c r="AD157" s="273"/>
      <c r="AE157" s="272"/>
      <c r="AF157" s="273"/>
      <c r="AG157" s="273"/>
      <c r="AH157" s="273"/>
      <c r="AI157" s="273"/>
      <c r="AJ157" s="271"/>
      <c r="AK157" s="271"/>
      <c r="AL157" s="271"/>
      <c r="AM157" s="271"/>
      <c r="AN157" s="271"/>
      <c r="AO157" s="271"/>
      <c r="AP157" s="271"/>
    </row>
    <row r="158" spans="1:42" ht="15.75" customHeight="1" x14ac:dyDescent="0.25">
      <c r="A158" s="271"/>
      <c r="B158" s="272"/>
      <c r="C158" s="272"/>
      <c r="D158" s="272"/>
      <c r="E158" s="272"/>
      <c r="F158" s="272"/>
      <c r="G158" s="272"/>
      <c r="H158" s="279"/>
      <c r="I158" s="272"/>
      <c r="J158" s="272"/>
      <c r="K158" s="272"/>
      <c r="L158" s="273"/>
      <c r="M158" s="272"/>
      <c r="N158" s="272"/>
      <c r="O158" s="273"/>
      <c r="P158" s="273"/>
      <c r="Q158" s="273"/>
      <c r="R158" s="272"/>
      <c r="S158" s="272"/>
      <c r="T158" s="273"/>
      <c r="U158" s="273"/>
      <c r="V158" s="273"/>
      <c r="W158" s="273"/>
      <c r="X158" s="273"/>
      <c r="Y158" s="273"/>
      <c r="Z158" s="273"/>
      <c r="AA158" s="273"/>
      <c r="AB158" s="273"/>
      <c r="AC158" s="273"/>
      <c r="AD158" s="273"/>
      <c r="AE158" s="272"/>
      <c r="AF158" s="273"/>
      <c r="AG158" s="273"/>
      <c r="AH158" s="273"/>
      <c r="AI158" s="273"/>
      <c r="AJ158" s="271"/>
      <c r="AK158" s="271"/>
      <c r="AL158" s="271"/>
      <c r="AM158" s="271"/>
      <c r="AN158" s="271"/>
      <c r="AO158" s="271"/>
      <c r="AP158" s="271"/>
    </row>
    <row r="159" spans="1:42" ht="15.75" customHeight="1" x14ac:dyDescent="0.25">
      <c r="A159" s="271"/>
      <c r="B159" s="272"/>
      <c r="C159" s="272"/>
      <c r="D159" s="272"/>
      <c r="E159" s="272"/>
      <c r="F159" s="272"/>
      <c r="G159" s="272"/>
      <c r="H159" s="279"/>
      <c r="I159" s="272"/>
      <c r="J159" s="272"/>
      <c r="K159" s="272"/>
      <c r="L159" s="273"/>
      <c r="M159" s="272"/>
      <c r="N159" s="272"/>
      <c r="O159" s="273"/>
      <c r="P159" s="273"/>
      <c r="Q159" s="273"/>
      <c r="R159" s="272"/>
      <c r="S159" s="272"/>
      <c r="T159" s="273"/>
      <c r="U159" s="273"/>
      <c r="V159" s="273"/>
      <c r="W159" s="273"/>
      <c r="X159" s="273"/>
      <c r="Y159" s="273"/>
      <c r="Z159" s="273"/>
      <c r="AA159" s="273"/>
      <c r="AB159" s="273"/>
      <c r="AC159" s="273"/>
      <c r="AD159" s="273"/>
      <c r="AE159" s="272"/>
      <c r="AF159" s="273"/>
      <c r="AG159" s="273"/>
      <c r="AH159" s="273"/>
      <c r="AI159" s="273"/>
      <c r="AJ159" s="271"/>
      <c r="AK159" s="271"/>
      <c r="AL159" s="271"/>
      <c r="AM159" s="271"/>
      <c r="AN159" s="271"/>
      <c r="AO159" s="271"/>
      <c r="AP159" s="271"/>
    </row>
    <row r="160" spans="1:42" ht="15.75" customHeight="1" x14ac:dyDescent="0.25">
      <c r="A160" s="271"/>
      <c r="B160" s="272"/>
      <c r="C160" s="272"/>
      <c r="D160" s="272"/>
      <c r="E160" s="272"/>
      <c r="F160" s="272"/>
      <c r="G160" s="272"/>
      <c r="H160" s="279"/>
      <c r="I160" s="272"/>
      <c r="J160" s="272"/>
      <c r="K160" s="272"/>
      <c r="L160" s="273"/>
      <c r="M160" s="272"/>
      <c r="N160" s="272"/>
      <c r="O160" s="273"/>
      <c r="P160" s="273"/>
      <c r="Q160" s="273"/>
      <c r="R160" s="272"/>
      <c r="S160" s="272"/>
      <c r="T160" s="273"/>
      <c r="U160" s="273"/>
      <c r="V160" s="273"/>
      <c r="W160" s="273"/>
      <c r="X160" s="273"/>
      <c r="Y160" s="273"/>
      <c r="Z160" s="273"/>
      <c r="AA160" s="273"/>
      <c r="AB160" s="273"/>
      <c r="AC160" s="273"/>
      <c r="AD160" s="273"/>
      <c r="AE160" s="272"/>
      <c r="AF160" s="273"/>
      <c r="AG160" s="273"/>
      <c r="AH160" s="273"/>
      <c r="AI160" s="273"/>
      <c r="AJ160" s="271"/>
      <c r="AK160" s="271"/>
      <c r="AL160" s="271"/>
      <c r="AM160" s="271"/>
      <c r="AN160" s="271"/>
      <c r="AO160" s="271"/>
      <c r="AP160" s="271"/>
    </row>
    <row r="161" spans="1:42" ht="15.75" customHeight="1" x14ac:dyDescent="0.25">
      <c r="A161" s="271"/>
      <c r="B161" s="272"/>
      <c r="C161" s="272"/>
      <c r="D161" s="272"/>
      <c r="E161" s="272"/>
      <c r="F161" s="272"/>
      <c r="G161" s="272"/>
      <c r="H161" s="279"/>
      <c r="I161" s="272"/>
      <c r="J161" s="272"/>
      <c r="K161" s="272"/>
      <c r="L161" s="273"/>
      <c r="M161" s="272"/>
      <c r="N161" s="272"/>
      <c r="O161" s="273"/>
      <c r="P161" s="273"/>
      <c r="Q161" s="273"/>
      <c r="R161" s="272"/>
      <c r="S161" s="272"/>
      <c r="T161" s="273"/>
      <c r="U161" s="273"/>
      <c r="V161" s="273"/>
      <c r="W161" s="273"/>
      <c r="X161" s="273"/>
      <c r="Y161" s="273"/>
      <c r="Z161" s="273"/>
      <c r="AA161" s="273"/>
      <c r="AB161" s="273"/>
      <c r="AC161" s="273"/>
      <c r="AD161" s="273"/>
      <c r="AE161" s="272"/>
      <c r="AF161" s="273"/>
      <c r="AG161" s="273"/>
      <c r="AH161" s="273"/>
      <c r="AI161" s="273"/>
      <c r="AJ161" s="271"/>
      <c r="AK161" s="271"/>
      <c r="AL161" s="271"/>
      <c r="AM161" s="271"/>
      <c r="AN161" s="271"/>
      <c r="AO161" s="271"/>
      <c r="AP161" s="271"/>
    </row>
    <row r="162" spans="1:42" ht="15.75" customHeight="1" x14ac:dyDescent="0.25">
      <c r="A162" s="271"/>
      <c r="B162" s="272"/>
      <c r="C162" s="272"/>
      <c r="D162" s="272"/>
      <c r="E162" s="272"/>
      <c r="F162" s="272"/>
      <c r="G162" s="272"/>
      <c r="H162" s="279"/>
      <c r="I162" s="272"/>
      <c r="J162" s="272"/>
      <c r="K162" s="272"/>
      <c r="L162" s="273"/>
      <c r="M162" s="272"/>
      <c r="N162" s="272"/>
      <c r="O162" s="273"/>
      <c r="P162" s="273"/>
      <c r="Q162" s="273"/>
      <c r="R162" s="272"/>
      <c r="S162" s="272"/>
      <c r="T162" s="273"/>
      <c r="U162" s="273"/>
      <c r="V162" s="273"/>
      <c r="W162" s="273"/>
      <c r="X162" s="273"/>
      <c r="Y162" s="273"/>
      <c r="Z162" s="273"/>
      <c r="AA162" s="273"/>
      <c r="AB162" s="273"/>
      <c r="AC162" s="273"/>
      <c r="AD162" s="273"/>
      <c r="AE162" s="272"/>
      <c r="AF162" s="273"/>
      <c r="AG162" s="273"/>
      <c r="AH162" s="273"/>
      <c r="AI162" s="273"/>
      <c r="AJ162" s="271"/>
      <c r="AK162" s="271"/>
      <c r="AL162" s="271"/>
      <c r="AM162" s="271"/>
      <c r="AN162" s="271"/>
      <c r="AO162" s="271"/>
      <c r="AP162" s="271"/>
    </row>
    <row r="163" spans="1:42" ht="15.75" customHeight="1" x14ac:dyDescent="0.25">
      <c r="A163" s="271"/>
      <c r="B163" s="272"/>
      <c r="C163" s="272"/>
      <c r="D163" s="272"/>
      <c r="E163" s="272"/>
      <c r="F163" s="272"/>
      <c r="G163" s="272"/>
      <c r="H163" s="279"/>
      <c r="I163" s="272"/>
      <c r="J163" s="272"/>
      <c r="K163" s="272"/>
      <c r="L163" s="273"/>
      <c r="M163" s="272"/>
      <c r="N163" s="272"/>
      <c r="O163" s="273"/>
      <c r="P163" s="273"/>
      <c r="Q163" s="273"/>
      <c r="R163" s="272"/>
      <c r="S163" s="272"/>
      <c r="T163" s="273"/>
      <c r="U163" s="273"/>
      <c r="V163" s="273"/>
      <c r="W163" s="273"/>
      <c r="X163" s="273"/>
      <c r="Y163" s="273"/>
      <c r="Z163" s="273"/>
      <c r="AA163" s="273"/>
      <c r="AB163" s="273"/>
      <c r="AC163" s="273"/>
      <c r="AD163" s="273"/>
      <c r="AE163" s="272"/>
      <c r="AF163" s="273"/>
      <c r="AG163" s="273"/>
      <c r="AH163" s="273"/>
      <c r="AI163" s="273"/>
      <c r="AJ163" s="271"/>
      <c r="AK163" s="271"/>
      <c r="AL163" s="271"/>
      <c r="AM163" s="271"/>
      <c r="AN163" s="271"/>
      <c r="AO163" s="271"/>
      <c r="AP163" s="271"/>
    </row>
    <row r="164" spans="1:42" ht="15.75" customHeight="1" x14ac:dyDescent="0.25">
      <c r="A164" s="271"/>
      <c r="B164" s="272"/>
      <c r="C164" s="272"/>
      <c r="D164" s="272"/>
      <c r="E164" s="272"/>
      <c r="F164" s="272"/>
      <c r="G164" s="272"/>
      <c r="H164" s="279"/>
      <c r="I164" s="272"/>
      <c r="J164" s="272"/>
      <c r="K164" s="272"/>
      <c r="L164" s="273"/>
      <c r="M164" s="272"/>
      <c r="N164" s="272"/>
      <c r="O164" s="273"/>
      <c r="P164" s="273"/>
      <c r="Q164" s="273"/>
      <c r="R164" s="272"/>
      <c r="S164" s="272"/>
      <c r="T164" s="273"/>
      <c r="U164" s="273"/>
      <c r="V164" s="273"/>
      <c r="W164" s="273"/>
      <c r="X164" s="273"/>
      <c r="Y164" s="273"/>
      <c r="Z164" s="273"/>
      <c r="AA164" s="273"/>
      <c r="AB164" s="273"/>
      <c r="AC164" s="273"/>
      <c r="AD164" s="273"/>
      <c r="AE164" s="272"/>
      <c r="AF164" s="273"/>
      <c r="AG164" s="273"/>
      <c r="AH164" s="273"/>
      <c r="AI164" s="273"/>
      <c r="AJ164" s="271"/>
      <c r="AK164" s="271"/>
      <c r="AL164" s="271"/>
      <c r="AM164" s="271"/>
      <c r="AN164" s="271"/>
      <c r="AO164" s="271"/>
      <c r="AP164" s="271"/>
    </row>
    <row r="165" spans="1:42" ht="15.75" customHeight="1" x14ac:dyDescent="0.25">
      <c r="A165" s="271"/>
      <c r="B165" s="272"/>
      <c r="C165" s="272"/>
      <c r="D165" s="272"/>
      <c r="E165" s="272"/>
      <c r="F165" s="272"/>
      <c r="G165" s="272"/>
      <c r="H165" s="279"/>
      <c r="I165" s="272"/>
      <c r="J165" s="272"/>
      <c r="K165" s="272"/>
      <c r="L165" s="273"/>
      <c r="M165" s="272"/>
      <c r="N165" s="272"/>
      <c r="O165" s="273"/>
      <c r="P165" s="273"/>
      <c r="Q165" s="273"/>
      <c r="R165" s="272"/>
      <c r="S165" s="272"/>
      <c r="T165" s="273"/>
      <c r="U165" s="273"/>
      <c r="V165" s="273"/>
      <c r="W165" s="273"/>
      <c r="X165" s="273"/>
      <c r="Y165" s="273"/>
      <c r="Z165" s="273"/>
      <c r="AA165" s="273"/>
      <c r="AB165" s="273"/>
      <c r="AC165" s="273"/>
      <c r="AD165" s="273"/>
      <c r="AE165" s="272"/>
      <c r="AF165" s="273"/>
      <c r="AG165" s="273"/>
      <c r="AH165" s="273"/>
      <c r="AI165" s="273"/>
      <c r="AJ165" s="271"/>
      <c r="AK165" s="271"/>
      <c r="AL165" s="271"/>
      <c r="AM165" s="271"/>
      <c r="AN165" s="271"/>
      <c r="AO165" s="271"/>
      <c r="AP165" s="271"/>
    </row>
    <row r="166" spans="1:42" ht="15.75" customHeight="1" x14ac:dyDescent="0.25">
      <c r="A166" s="271"/>
      <c r="B166" s="272"/>
      <c r="C166" s="272"/>
      <c r="D166" s="272"/>
      <c r="E166" s="272"/>
      <c r="F166" s="272"/>
      <c r="G166" s="272"/>
      <c r="H166" s="279"/>
      <c r="I166" s="272"/>
      <c r="J166" s="272"/>
      <c r="K166" s="272"/>
      <c r="L166" s="273"/>
      <c r="M166" s="272"/>
      <c r="N166" s="272"/>
      <c r="O166" s="273"/>
      <c r="P166" s="273"/>
      <c r="Q166" s="273"/>
      <c r="R166" s="272"/>
      <c r="S166" s="272"/>
      <c r="T166" s="273"/>
      <c r="U166" s="273"/>
      <c r="V166" s="273"/>
      <c r="W166" s="273"/>
      <c r="X166" s="273"/>
      <c r="Y166" s="273"/>
      <c r="Z166" s="273"/>
      <c r="AA166" s="273"/>
      <c r="AB166" s="273"/>
      <c r="AC166" s="273"/>
      <c r="AD166" s="273"/>
      <c r="AE166" s="272"/>
      <c r="AF166" s="273"/>
      <c r="AG166" s="273"/>
      <c r="AH166" s="273"/>
      <c r="AI166" s="273"/>
      <c r="AJ166" s="271"/>
      <c r="AK166" s="271"/>
      <c r="AL166" s="271"/>
      <c r="AM166" s="271"/>
      <c r="AN166" s="271"/>
      <c r="AO166" s="271"/>
      <c r="AP166" s="271"/>
    </row>
    <row r="167" spans="1:42" ht="15.75" customHeight="1" x14ac:dyDescent="0.25">
      <c r="A167" s="271"/>
      <c r="B167" s="272"/>
      <c r="C167" s="272"/>
      <c r="D167" s="272"/>
      <c r="E167" s="272"/>
      <c r="F167" s="272"/>
      <c r="G167" s="272"/>
      <c r="H167" s="279"/>
      <c r="I167" s="272"/>
      <c r="J167" s="272"/>
      <c r="K167" s="272"/>
      <c r="L167" s="273"/>
      <c r="M167" s="272"/>
      <c r="N167" s="272"/>
      <c r="O167" s="273"/>
      <c r="P167" s="273"/>
      <c r="Q167" s="273"/>
      <c r="R167" s="272"/>
      <c r="S167" s="272"/>
      <c r="T167" s="273"/>
      <c r="U167" s="273"/>
      <c r="V167" s="273"/>
      <c r="W167" s="273"/>
      <c r="X167" s="273"/>
      <c r="Y167" s="273"/>
      <c r="Z167" s="273"/>
      <c r="AA167" s="273"/>
      <c r="AB167" s="273"/>
      <c r="AC167" s="273"/>
      <c r="AD167" s="273"/>
      <c r="AE167" s="272"/>
      <c r="AF167" s="273"/>
      <c r="AG167" s="273"/>
      <c r="AH167" s="273"/>
      <c r="AI167" s="273"/>
      <c r="AJ167" s="271"/>
      <c r="AK167" s="271"/>
      <c r="AL167" s="271"/>
      <c r="AM167" s="271"/>
      <c r="AN167" s="271"/>
      <c r="AO167" s="271"/>
      <c r="AP167" s="271"/>
    </row>
    <row r="168" spans="1:42" ht="15.75" customHeight="1" x14ac:dyDescent="0.25">
      <c r="A168" s="271"/>
      <c r="B168" s="272"/>
      <c r="C168" s="272"/>
      <c r="D168" s="272"/>
      <c r="E168" s="272"/>
      <c r="F168" s="272"/>
      <c r="G168" s="272"/>
      <c r="H168" s="279"/>
      <c r="I168" s="272"/>
      <c r="J168" s="272"/>
      <c r="K168" s="272"/>
      <c r="L168" s="273"/>
      <c r="M168" s="272"/>
      <c r="N168" s="272"/>
      <c r="O168" s="273"/>
      <c r="P168" s="273"/>
      <c r="Q168" s="273"/>
      <c r="R168" s="272"/>
      <c r="S168" s="272"/>
      <c r="T168" s="273"/>
      <c r="U168" s="273"/>
      <c r="V168" s="273"/>
      <c r="W168" s="273"/>
      <c r="X168" s="273"/>
      <c r="Y168" s="273"/>
      <c r="Z168" s="273"/>
      <c r="AA168" s="273"/>
      <c r="AB168" s="273"/>
      <c r="AC168" s="273"/>
      <c r="AD168" s="273"/>
      <c r="AE168" s="272"/>
      <c r="AF168" s="273"/>
      <c r="AG168" s="273"/>
      <c r="AH168" s="273"/>
      <c r="AI168" s="273"/>
      <c r="AJ168" s="271"/>
      <c r="AK168" s="271"/>
      <c r="AL168" s="271"/>
      <c r="AM168" s="271"/>
      <c r="AN168" s="271"/>
      <c r="AO168" s="271"/>
      <c r="AP168" s="271"/>
    </row>
    <row r="169" spans="1:42" ht="15.75" customHeight="1" x14ac:dyDescent="0.25">
      <c r="A169" s="271"/>
      <c r="B169" s="272"/>
      <c r="C169" s="272"/>
      <c r="D169" s="272"/>
      <c r="E169" s="272"/>
      <c r="F169" s="272"/>
      <c r="G169" s="272"/>
      <c r="H169" s="279"/>
      <c r="I169" s="272"/>
      <c r="J169" s="272"/>
      <c r="K169" s="272"/>
      <c r="L169" s="273"/>
      <c r="M169" s="272"/>
      <c r="N169" s="272"/>
      <c r="O169" s="273"/>
      <c r="P169" s="273"/>
      <c r="Q169" s="273"/>
      <c r="R169" s="272"/>
      <c r="S169" s="272"/>
      <c r="T169" s="273"/>
      <c r="U169" s="273"/>
      <c r="V169" s="273"/>
      <c r="W169" s="273"/>
      <c r="X169" s="273"/>
      <c r="Y169" s="273"/>
      <c r="Z169" s="273"/>
      <c r="AA169" s="273"/>
      <c r="AB169" s="273"/>
      <c r="AC169" s="273"/>
      <c r="AD169" s="273"/>
      <c r="AE169" s="272"/>
      <c r="AF169" s="273"/>
      <c r="AG169" s="273"/>
      <c r="AH169" s="273"/>
      <c r="AI169" s="273"/>
      <c r="AJ169" s="271"/>
      <c r="AK169" s="271"/>
      <c r="AL169" s="271"/>
      <c r="AM169" s="271"/>
      <c r="AN169" s="271"/>
      <c r="AO169" s="271"/>
      <c r="AP169" s="271"/>
    </row>
    <row r="170" spans="1:42" ht="15.75" customHeight="1" x14ac:dyDescent="0.25">
      <c r="A170" s="271"/>
      <c r="B170" s="272"/>
      <c r="C170" s="272"/>
      <c r="D170" s="272"/>
      <c r="E170" s="272"/>
      <c r="F170" s="272"/>
      <c r="G170" s="272"/>
      <c r="H170" s="279"/>
      <c r="I170" s="272"/>
      <c r="J170" s="272"/>
      <c r="K170" s="272"/>
      <c r="L170" s="273"/>
      <c r="M170" s="272"/>
      <c r="N170" s="272"/>
      <c r="O170" s="273"/>
      <c r="P170" s="273"/>
      <c r="Q170" s="273"/>
      <c r="R170" s="272"/>
      <c r="S170" s="272"/>
      <c r="T170" s="273"/>
      <c r="U170" s="273"/>
      <c r="V170" s="273"/>
      <c r="W170" s="273"/>
      <c r="X170" s="273"/>
      <c r="Y170" s="273"/>
      <c r="Z170" s="273"/>
      <c r="AA170" s="273"/>
      <c r="AB170" s="273"/>
      <c r="AC170" s="273"/>
      <c r="AD170" s="273"/>
      <c r="AE170" s="272"/>
      <c r="AF170" s="273"/>
      <c r="AG170" s="273"/>
      <c r="AH170" s="273"/>
      <c r="AI170" s="273"/>
      <c r="AJ170" s="271"/>
      <c r="AK170" s="271"/>
      <c r="AL170" s="271"/>
      <c r="AM170" s="271"/>
      <c r="AN170" s="271"/>
      <c r="AO170" s="271"/>
      <c r="AP170" s="271"/>
    </row>
    <row r="171" spans="1:42" ht="15.75" customHeight="1" x14ac:dyDescent="0.25">
      <c r="A171" s="271"/>
      <c r="B171" s="272"/>
      <c r="C171" s="272"/>
      <c r="D171" s="272"/>
      <c r="E171" s="272"/>
      <c r="F171" s="272"/>
      <c r="G171" s="272"/>
      <c r="H171" s="279"/>
      <c r="I171" s="272"/>
      <c r="J171" s="272"/>
      <c r="K171" s="272"/>
      <c r="L171" s="273"/>
      <c r="M171" s="272"/>
      <c r="N171" s="272"/>
      <c r="O171" s="273"/>
      <c r="P171" s="273"/>
      <c r="Q171" s="273"/>
      <c r="R171" s="272"/>
      <c r="S171" s="272"/>
      <c r="T171" s="273"/>
      <c r="U171" s="273"/>
      <c r="V171" s="273"/>
      <c r="W171" s="273"/>
      <c r="X171" s="273"/>
      <c r="Y171" s="273"/>
      <c r="Z171" s="273"/>
      <c r="AA171" s="273"/>
      <c r="AB171" s="273"/>
      <c r="AC171" s="273"/>
      <c r="AD171" s="273"/>
      <c r="AE171" s="272"/>
      <c r="AF171" s="273"/>
      <c r="AG171" s="273"/>
      <c r="AH171" s="273"/>
      <c r="AI171" s="273"/>
      <c r="AJ171" s="271"/>
      <c r="AK171" s="271"/>
      <c r="AL171" s="271"/>
      <c r="AM171" s="271"/>
      <c r="AN171" s="271"/>
      <c r="AO171" s="271"/>
      <c r="AP171" s="271"/>
    </row>
    <row r="172" spans="1:42" ht="15.75" customHeight="1" x14ac:dyDescent="0.25">
      <c r="A172" s="271"/>
      <c r="B172" s="272"/>
      <c r="C172" s="272"/>
      <c r="D172" s="272"/>
      <c r="E172" s="272"/>
      <c r="F172" s="272"/>
      <c r="G172" s="272"/>
      <c r="H172" s="279"/>
      <c r="I172" s="272"/>
      <c r="J172" s="272"/>
      <c r="K172" s="272"/>
      <c r="L172" s="273"/>
      <c r="M172" s="272"/>
      <c r="N172" s="272"/>
      <c r="O172" s="273"/>
      <c r="P172" s="273"/>
      <c r="Q172" s="273"/>
      <c r="R172" s="272"/>
      <c r="S172" s="272"/>
      <c r="T172" s="273"/>
      <c r="U172" s="273"/>
      <c r="V172" s="273"/>
      <c r="W172" s="273"/>
      <c r="X172" s="273"/>
      <c r="Y172" s="273"/>
      <c r="Z172" s="273"/>
      <c r="AA172" s="273"/>
      <c r="AB172" s="273"/>
      <c r="AC172" s="273"/>
      <c r="AD172" s="273"/>
      <c r="AE172" s="272"/>
      <c r="AF172" s="273"/>
      <c r="AG172" s="273"/>
      <c r="AH172" s="273"/>
      <c r="AI172" s="273"/>
      <c r="AJ172" s="271"/>
      <c r="AK172" s="271"/>
      <c r="AL172" s="271"/>
      <c r="AM172" s="271"/>
      <c r="AN172" s="271"/>
      <c r="AO172" s="271"/>
      <c r="AP172" s="271"/>
    </row>
    <row r="173" spans="1:42" ht="15.75" customHeight="1" x14ac:dyDescent="0.25">
      <c r="A173" s="271"/>
      <c r="B173" s="272"/>
      <c r="C173" s="272"/>
      <c r="D173" s="272"/>
      <c r="E173" s="272"/>
      <c r="F173" s="272"/>
      <c r="G173" s="272"/>
      <c r="H173" s="279"/>
      <c r="I173" s="272"/>
      <c r="J173" s="272"/>
      <c r="K173" s="272"/>
      <c r="L173" s="273"/>
      <c r="M173" s="272"/>
      <c r="N173" s="272"/>
      <c r="O173" s="273"/>
      <c r="P173" s="273"/>
      <c r="Q173" s="273"/>
      <c r="R173" s="272"/>
      <c r="S173" s="272"/>
      <c r="T173" s="273"/>
      <c r="U173" s="273"/>
      <c r="V173" s="273"/>
      <c r="W173" s="273"/>
      <c r="X173" s="273"/>
      <c r="Y173" s="273"/>
      <c r="Z173" s="273"/>
      <c r="AA173" s="273"/>
      <c r="AB173" s="273"/>
      <c r="AC173" s="273"/>
      <c r="AD173" s="273"/>
      <c r="AE173" s="272"/>
      <c r="AF173" s="273"/>
      <c r="AG173" s="273"/>
      <c r="AH173" s="273"/>
      <c r="AI173" s="273"/>
      <c r="AJ173" s="271"/>
      <c r="AK173" s="271"/>
      <c r="AL173" s="271"/>
      <c r="AM173" s="271"/>
      <c r="AN173" s="271"/>
      <c r="AO173" s="271"/>
      <c r="AP173" s="271"/>
    </row>
    <row r="174" spans="1:42" ht="15.75" customHeight="1" x14ac:dyDescent="0.25">
      <c r="A174" s="271"/>
      <c r="B174" s="272"/>
      <c r="C174" s="272"/>
      <c r="D174" s="272"/>
      <c r="E174" s="272"/>
      <c r="F174" s="272"/>
      <c r="G174" s="272"/>
      <c r="H174" s="279"/>
      <c r="I174" s="272"/>
      <c r="J174" s="272"/>
      <c r="K174" s="272"/>
      <c r="L174" s="273"/>
      <c r="M174" s="272"/>
      <c r="N174" s="272"/>
      <c r="O174" s="273"/>
      <c r="P174" s="273"/>
      <c r="Q174" s="273"/>
      <c r="R174" s="272"/>
      <c r="S174" s="272"/>
      <c r="T174" s="273"/>
      <c r="U174" s="273"/>
      <c r="V174" s="273"/>
      <c r="W174" s="273"/>
      <c r="X174" s="273"/>
      <c r="Y174" s="273"/>
      <c r="Z174" s="273"/>
      <c r="AA174" s="273"/>
      <c r="AB174" s="273"/>
      <c r="AC174" s="273"/>
      <c r="AD174" s="273"/>
      <c r="AE174" s="272"/>
      <c r="AF174" s="273"/>
      <c r="AG174" s="273"/>
      <c r="AH174" s="273"/>
      <c r="AI174" s="273"/>
      <c r="AJ174" s="271"/>
      <c r="AK174" s="271"/>
      <c r="AL174" s="271"/>
      <c r="AM174" s="271"/>
      <c r="AN174" s="271"/>
      <c r="AO174" s="271"/>
      <c r="AP174" s="271"/>
    </row>
    <row r="175" spans="1:42" ht="15.75" customHeight="1" x14ac:dyDescent="0.25">
      <c r="A175" s="271"/>
      <c r="B175" s="272"/>
      <c r="C175" s="272"/>
      <c r="D175" s="272"/>
      <c r="E175" s="272"/>
      <c r="F175" s="272"/>
      <c r="G175" s="272"/>
      <c r="H175" s="279"/>
      <c r="I175" s="272"/>
      <c r="J175" s="272"/>
      <c r="K175" s="272"/>
      <c r="L175" s="273"/>
      <c r="M175" s="272"/>
      <c r="N175" s="272"/>
      <c r="O175" s="273"/>
      <c r="P175" s="273"/>
      <c r="Q175" s="273"/>
      <c r="R175" s="272"/>
      <c r="S175" s="272"/>
      <c r="T175" s="273"/>
      <c r="U175" s="273"/>
      <c r="V175" s="273"/>
      <c r="W175" s="273"/>
      <c r="X175" s="273"/>
      <c r="Y175" s="273"/>
      <c r="Z175" s="273"/>
      <c r="AA175" s="273"/>
      <c r="AB175" s="273"/>
      <c r="AC175" s="273"/>
      <c r="AD175" s="273"/>
      <c r="AE175" s="272"/>
      <c r="AF175" s="273"/>
      <c r="AG175" s="273"/>
      <c r="AH175" s="273"/>
      <c r="AI175" s="273"/>
      <c r="AJ175" s="271"/>
      <c r="AK175" s="271"/>
      <c r="AL175" s="271"/>
      <c r="AM175" s="271"/>
      <c r="AN175" s="271"/>
      <c r="AO175" s="271"/>
      <c r="AP175" s="271"/>
    </row>
    <row r="176" spans="1:42" ht="15.75" customHeight="1" x14ac:dyDescent="0.25">
      <c r="A176" s="271"/>
      <c r="B176" s="272"/>
      <c r="C176" s="272"/>
      <c r="D176" s="272"/>
      <c r="E176" s="272"/>
      <c r="F176" s="272"/>
      <c r="G176" s="272"/>
      <c r="H176" s="279"/>
      <c r="I176" s="272"/>
      <c r="J176" s="272"/>
      <c r="K176" s="272"/>
      <c r="L176" s="273"/>
      <c r="M176" s="272"/>
      <c r="N176" s="272"/>
      <c r="O176" s="273"/>
      <c r="P176" s="273"/>
      <c r="Q176" s="273"/>
      <c r="R176" s="272"/>
      <c r="S176" s="272"/>
      <c r="T176" s="273"/>
      <c r="U176" s="273"/>
      <c r="V176" s="273"/>
      <c r="W176" s="273"/>
      <c r="X176" s="273"/>
      <c r="Y176" s="273"/>
      <c r="Z176" s="273"/>
      <c r="AA176" s="273"/>
      <c r="AB176" s="273"/>
      <c r="AC176" s="273"/>
      <c r="AD176" s="273"/>
      <c r="AE176" s="272"/>
      <c r="AF176" s="273"/>
      <c r="AG176" s="273"/>
      <c r="AH176" s="273"/>
      <c r="AI176" s="273"/>
      <c r="AJ176" s="271"/>
      <c r="AK176" s="271"/>
      <c r="AL176" s="271"/>
      <c r="AM176" s="271"/>
      <c r="AN176" s="271"/>
      <c r="AO176" s="271"/>
      <c r="AP176" s="271"/>
    </row>
    <row r="177" spans="1:42" ht="15.75" customHeight="1" x14ac:dyDescent="0.25">
      <c r="A177" s="271"/>
      <c r="B177" s="272"/>
      <c r="C177" s="272"/>
      <c r="D177" s="272"/>
      <c r="E177" s="272"/>
      <c r="F177" s="272"/>
      <c r="G177" s="272"/>
      <c r="H177" s="279"/>
      <c r="I177" s="272"/>
      <c r="J177" s="272"/>
      <c r="K177" s="272"/>
      <c r="L177" s="273"/>
      <c r="M177" s="272"/>
      <c r="N177" s="272"/>
      <c r="O177" s="273"/>
      <c r="P177" s="273"/>
      <c r="Q177" s="273"/>
      <c r="R177" s="272"/>
      <c r="S177" s="272"/>
      <c r="T177" s="273"/>
      <c r="U177" s="273"/>
      <c r="V177" s="273"/>
      <c r="W177" s="273"/>
      <c r="X177" s="273"/>
      <c r="Y177" s="273"/>
      <c r="Z177" s="273"/>
      <c r="AA177" s="273"/>
      <c r="AB177" s="273"/>
      <c r="AC177" s="273"/>
      <c r="AD177" s="273"/>
      <c r="AE177" s="272"/>
      <c r="AF177" s="273"/>
      <c r="AG177" s="273"/>
      <c r="AH177" s="273"/>
      <c r="AI177" s="273"/>
      <c r="AJ177" s="271"/>
      <c r="AK177" s="271"/>
      <c r="AL177" s="271"/>
      <c r="AM177" s="271"/>
      <c r="AN177" s="271"/>
      <c r="AO177" s="271"/>
      <c r="AP177" s="271"/>
    </row>
    <row r="178" spans="1:42" ht="15.75" customHeight="1" x14ac:dyDescent="0.25">
      <c r="A178" s="271"/>
      <c r="B178" s="272"/>
      <c r="C178" s="272"/>
      <c r="D178" s="272"/>
      <c r="E178" s="272"/>
      <c r="F178" s="272"/>
      <c r="G178" s="272"/>
      <c r="H178" s="279"/>
      <c r="I178" s="272"/>
      <c r="J178" s="272"/>
      <c r="K178" s="272"/>
      <c r="L178" s="273"/>
      <c r="M178" s="272"/>
      <c r="N178" s="272"/>
      <c r="O178" s="273"/>
      <c r="P178" s="273"/>
      <c r="Q178" s="273"/>
      <c r="R178" s="272"/>
      <c r="S178" s="272"/>
      <c r="T178" s="273"/>
      <c r="U178" s="273"/>
      <c r="V178" s="273"/>
      <c r="W178" s="273"/>
      <c r="X178" s="273"/>
      <c r="Y178" s="273"/>
      <c r="Z178" s="273"/>
      <c r="AA178" s="273"/>
      <c r="AB178" s="273"/>
      <c r="AC178" s="273"/>
      <c r="AD178" s="273"/>
      <c r="AE178" s="272"/>
      <c r="AF178" s="273"/>
      <c r="AG178" s="273"/>
      <c r="AH178" s="273"/>
      <c r="AI178" s="273"/>
      <c r="AJ178" s="271"/>
      <c r="AK178" s="271"/>
      <c r="AL178" s="271"/>
      <c r="AM178" s="271"/>
      <c r="AN178" s="271"/>
      <c r="AO178" s="271"/>
      <c r="AP178" s="271"/>
    </row>
    <row r="179" spans="1:42" ht="15.75" customHeight="1" x14ac:dyDescent="0.25">
      <c r="A179" s="271"/>
      <c r="B179" s="272"/>
      <c r="C179" s="272"/>
      <c r="D179" s="272"/>
      <c r="E179" s="272"/>
      <c r="F179" s="272"/>
      <c r="G179" s="272"/>
      <c r="H179" s="279"/>
      <c r="I179" s="272"/>
      <c r="J179" s="272"/>
      <c r="K179" s="272"/>
      <c r="L179" s="273"/>
      <c r="M179" s="272"/>
      <c r="N179" s="272"/>
      <c r="O179" s="273"/>
      <c r="P179" s="273"/>
      <c r="Q179" s="273"/>
      <c r="R179" s="272"/>
      <c r="S179" s="272"/>
      <c r="T179" s="273"/>
      <c r="U179" s="273"/>
      <c r="V179" s="273"/>
      <c r="W179" s="273"/>
      <c r="X179" s="273"/>
      <c r="Y179" s="273"/>
      <c r="Z179" s="273"/>
      <c r="AA179" s="273"/>
      <c r="AB179" s="273"/>
      <c r="AC179" s="273"/>
      <c r="AD179" s="273"/>
      <c r="AE179" s="272"/>
      <c r="AF179" s="273"/>
      <c r="AG179" s="273"/>
      <c r="AH179" s="273"/>
      <c r="AI179" s="273"/>
      <c r="AJ179" s="271"/>
      <c r="AK179" s="271"/>
      <c r="AL179" s="271"/>
      <c r="AM179" s="271"/>
      <c r="AN179" s="271"/>
      <c r="AO179" s="271"/>
      <c r="AP179" s="271"/>
    </row>
    <row r="180" spans="1:42" ht="15.75" customHeight="1" x14ac:dyDescent="0.25">
      <c r="A180" s="271"/>
      <c r="B180" s="272"/>
      <c r="C180" s="272"/>
      <c r="D180" s="272"/>
      <c r="E180" s="272"/>
      <c r="F180" s="272"/>
      <c r="G180" s="272"/>
      <c r="H180" s="279"/>
      <c r="I180" s="272"/>
      <c r="J180" s="272"/>
      <c r="K180" s="272"/>
      <c r="L180" s="273"/>
      <c r="M180" s="272"/>
      <c r="N180" s="272"/>
      <c r="O180" s="273"/>
      <c r="P180" s="273"/>
      <c r="Q180" s="273"/>
      <c r="R180" s="272"/>
      <c r="S180" s="272"/>
      <c r="T180" s="273"/>
      <c r="U180" s="273"/>
      <c r="V180" s="273"/>
      <c r="W180" s="273"/>
      <c r="X180" s="273"/>
      <c r="Y180" s="273"/>
      <c r="Z180" s="273"/>
      <c r="AA180" s="273"/>
      <c r="AB180" s="273"/>
      <c r="AC180" s="273"/>
      <c r="AD180" s="273"/>
      <c r="AE180" s="272"/>
      <c r="AF180" s="273"/>
      <c r="AG180" s="273"/>
      <c r="AH180" s="273"/>
      <c r="AI180" s="273"/>
      <c r="AJ180" s="271"/>
      <c r="AK180" s="271"/>
      <c r="AL180" s="271"/>
      <c r="AM180" s="271"/>
      <c r="AN180" s="271"/>
      <c r="AO180" s="271"/>
      <c r="AP180" s="271"/>
    </row>
    <row r="181" spans="1:42" ht="15.75" customHeight="1" x14ac:dyDescent="0.25">
      <c r="A181" s="271"/>
      <c r="B181" s="272"/>
      <c r="C181" s="272"/>
      <c r="D181" s="272"/>
      <c r="E181" s="272"/>
      <c r="F181" s="272"/>
      <c r="G181" s="272"/>
      <c r="H181" s="279"/>
      <c r="I181" s="272"/>
      <c r="J181" s="272"/>
      <c r="K181" s="272"/>
      <c r="L181" s="273"/>
      <c r="M181" s="272"/>
      <c r="N181" s="272"/>
      <c r="O181" s="273"/>
      <c r="P181" s="273"/>
      <c r="Q181" s="273"/>
      <c r="R181" s="272"/>
      <c r="S181" s="272"/>
      <c r="T181" s="273"/>
      <c r="U181" s="273"/>
      <c r="V181" s="273"/>
      <c r="W181" s="273"/>
      <c r="X181" s="273"/>
      <c r="Y181" s="273"/>
      <c r="Z181" s="273"/>
      <c r="AA181" s="273"/>
      <c r="AB181" s="273"/>
      <c r="AC181" s="273"/>
      <c r="AD181" s="273"/>
      <c r="AE181" s="272"/>
      <c r="AF181" s="273"/>
      <c r="AG181" s="273"/>
      <c r="AH181" s="273"/>
      <c r="AI181" s="273"/>
      <c r="AJ181" s="271"/>
      <c r="AK181" s="271"/>
      <c r="AL181" s="271"/>
      <c r="AM181" s="271"/>
      <c r="AN181" s="271"/>
      <c r="AO181" s="271"/>
      <c r="AP181" s="271"/>
    </row>
    <row r="182" spans="1:42" ht="15.75" customHeight="1" x14ac:dyDescent="0.25">
      <c r="A182" s="271"/>
      <c r="B182" s="272"/>
      <c r="C182" s="272"/>
      <c r="D182" s="272"/>
      <c r="E182" s="272"/>
      <c r="F182" s="272"/>
      <c r="G182" s="272"/>
      <c r="H182" s="279"/>
      <c r="I182" s="272"/>
      <c r="J182" s="272"/>
      <c r="K182" s="272"/>
      <c r="L182" s="273"/>
      <c r="M182" s="272"/>
      <c r="N182" s="272"/>
      <c r="O182" s="273"/>
      <c r="P182" s="273"/>
      <c r="Q182" s="273"/>
      <c r="R182" s="272"/>
      <c r="S182" s="272"/>
      <c r="T182" s="273"/>
      <c r="U182" s="273"/>
      <c r="V182" s="273"/>
      <c r="W182" s="273"/>
      <c r="X182" s="273"/>
      <c r="Y182" s="273"/>
      <c r="Z182" s="273"/>
      <c r="AA182" s="273"/>
      <c r="AB182" s="273"/>
      <c r="AC182" s="273"/>
      <c r="AD182" s="273"/>
      <c r="AE182" s="272"/>
      <c r="AF182" s="273"/>
      <c r="AG182" s="273"/>
      <c r="AH182" s="273"/>
      <c r="AI182" s="273"/>
      <c r="AJ182" s="271"/>
      <c r="AK182" s="271"/>
      <c r="AL182" s="271"/>
      <c r="AM182" s="271"/>
      <c r="AN182" s="271"/>
      <c r="AO182" s="271"/>
      <c r="AP182" s="271"/>
    </row>
    <row r="183" spans="1:42" ht="15.75" customHeight="1" x14ac:dyDescent="0.25">
      <c r="A183" s="271"/>
      <c r="B183" s="272"/>
      <c r="C183" s="272"/>
      <c r="D183" s="272"/>
      <c r="E183" s="272"/>
      <c r="F183" s="272"/>
      <c r="G183" s="272"/>
      <c r="H183" s="279"/>
      <c r="I183" s="272"/>
      <c r="J183" s="272"/>
      <c r="K183" s="272"/>
      <c r="L183" s="273"/>
      <c r="M183" s="272"/>
      <c r="N183" s="272"/>
      <c r="O183" s="273"/>
      <c r="P183" s="273"/>
      <c r="Q183" s="273"/>
      <c r="R183" s="272"/>
      <c r="S183" s="272"/>
      <c r="T183" s="273"/>
      <c r="U183" s="273"/>
      <c r="V183" s="273"/>
      <c r="W183" s="273"/>
      <c r="X183" s="273"/>
      <c r="Y183" s="273"/>
      <c r="Z183" s="273"/>
      <c r="AA183" s="273"/>
      <c r="AB183" s="273"/>
      <c r="AC183" s="273"/>
      <c r="AD183" s="273"/>
      <c r="AE183" s="272"/>
      <c r="AF183" s="273"/>
      <c r="AG183" s="273"/>
      <c r="AH183" s="273"/>
      <c r="AI183" s="273"/>
      <c r="AJ183" s="271"/>
      <c r="AK183" s="271"/>
      <c r="AL183" s="271"/>
      <c r="AM183" s="271"/>
      <c r="AN183" s="271"/>
      <c r="AO183" s="271"/>
      <c r="AP183" s="271"/>
    </row>
    <row r="184" spans="1:42" ht="15.75" customHeight="1" x14ac:dyDescent="0.25">
      <c r="A184" s="271"/>
      <c r="B184" s="272"/>
      <c r="C184" s="272"/>
      <c r="D184" s="272"/>
      <c r="E184" s="272"/>
      <c r="F184" s="272"/>
      <c r="G184" s="272"/>
      <c r="H184" s="279"/>
      <c r="I184" s="272"/>
      <c r="J184" s="272"/>
      <c r="K184" s="272"/>
      <c r="L184" s="273"/>
      <c r="M184" s="272"/>
      <c r="N184" s="272"/>
      <c r="O184" s="273"/>
      <c r="P184" s="273"/>
      <c r="Q184" s="273"/>
      <c r="R184" s="272"/>
      <c r="S184" s="272"/>
      <c r="T184" s="273"/>
      <c r="U184" s="273"/>
      <c r="V184" s="273"/>
      <c r="W184" s="273"/>
      <c r="X184" s="273"/>
      <c r="Y184" s="273"/>
      <c r="Z184" s="273"/>
      <c r="AA184" s="273"/>
      <c r="AB184" s="273"/>
      <c r="AC184" s="273"/>
      <c r="AD184" s="273"/>
      <c r="AE184" s="272"/>
      <c r="AF184" s="273"/>
      <c r="AG184" s="273"/>
      <c r="AH184" s="273"/>
      <c r="AI184" s="273"/>
      <c r="AJ184" s="271"/>
      <c r="AK184" s="271"/>
      <c r="AL184" s="271"/>
      <c r="AM184" s="271"/>
      <c r="AN184" s="271"/>
      <c r="AO184" s="271"/>
      <c r="AP184" s="271"/>
    </row>
    <row r="185" spans="1:42" ht="15.75" customHeight="1" x14ac:dyDescent="0.25">
      <c r="A185" s="271"/>
      <c r="B185" s="272"/>
      <c r="C185" s="272"/>
      <c r="D185" s="272"/>
      <c r="E185" s="272"/>
      <c r="F185" s="272"/>
      <c r="G185" s="272"/>
      <c r="H185" s="279"/>
      <c r="I185" s="272"/>
      <c r="J185" s="272"/>
      <c r="K185" s="272"/>
      <c r="L185" s="273"/>
      <c r="M185" s="272"/>
      <c r="N185" s="272"/>
      <c r="O185" s="273"/>
      <c r="P185" s="273"/>
      <c r="Q185" s="273"/>
      <c r="R185" s="272"/>
      <c r="S185" s="272"/>
      <c r="T185" s="273"/>
      <c r="U185" s="273"/>
      <c r="V185" s="273"/>
      <c r="W185" s="273"/>
      <c r="X185" s="273"/>
      <c r="Y185" s="273"/>
      <c r="Z185" s="273"/>
      <c r="AA185" s="273"/>
      <c r="AB185" s="273"/>
      <c r="AC185" s="273"/>
      <c r="AD185" s="273"/>
      <c r="AE185" s="272"/>
      <c r="AF185" s="273"/>
      <c r="AG185" s="273"/>
      <c r="AH185" s="273"/>
      <c r="AI185" s="273"/>
      <c r="AJ185" s="271"/>
      <c r="AK185" s="271"/>
      <c r="AL185" s="271"/>
      <c r="AM185" s="271"/>
      <c r="AN185" s="271"/>
      <c r="AO185" s="271"/>
      <c r="AP185" s="271"/>
    </row>
    <row r="186" spans="1:42" ht="15.75" customHeight="1" x14ac:dyDescent="0.25">
      <c r="A186" s="271"/>
      <c r="B186" s="272"/>
      <c r="C186" s="272"/>
      <c r="D186" s="272"/>
      <c r="E186" s="272"/>
      <c r="F186" s="272"/>
      <c r="G186" s="272"/>
      <c r="H186" s="279"/>
      <c r="I186" s="272"/>
      <c r="J186" s="272"/>
      <c r="K186" s="272"/>
      <c r="L186" s="273"/>
      <c r="M186" s="272"/>
      <c r="N186" s="272"/>
      <c r="O186" s="273"/>
      <c r="P186" s="273"/>
      <c r="Q186" s="273"/>
      <c r="R186" s="272"/>
      <c r="S186" s="272"/>
      <c r="T186" s="273"/>
      <c r="U186" s="273"/>
      <c r="V186" s="273"/>
      <c r="W186" s="273"/>
      <c r="X186" s="273"/>
      <c r="Y186" s="273"/>
      <c r="Z186" s="273"/>
      <c r="AA186" s="273"/>
      <c r="AB186" s="273"/>
      <c r="AC186" s="273"/>
      <c r="AD186" s="273"/>
      <c r="AE186" s="272"/>
      <c r="AF186" s="273"/>
      <c r="AG186" s="273"/>
      <c r="AH186" s="273"/>
      <c r="AI186" s="273"/>
      <c r="AJ186" s="271"/>
      <c r="AK186" s="271"/>
      <c r="AL186" s="271"/>
      <c r="AM186" s="271"/>
      <c r="AN186" s="271"/>
      <c r="AO186" s="271"/>
      <c r="AP186" s="271"/>
    </row>
    <row r="187" spans="1:42" ht="15.75" customHeight="1" x14ac:dyDescent="0.25">
      <c r="A187" s="271"/>
      <c r="B187" s="272"/>
      <c r="C187" s="272"/>
      <c r="D187" s="272"/>
      <c r="E187" s="272"/>
      <c r="F187" s="272"/>
      <c r="G187" s="272"/>
      <c r="H187" s="279"/>
      <c r="I187" s="272"/>
      <c r="J187" s="272"/>
      <c r="K187" s="272"/>
      <c r="L187" s="273"/>
      <c r="M187" s="272"/>
      <c r="N187" s="272"/>
      <c r="O187" s="273"/>
      <c r="P187" s="273"/>
      <c r="Q187" s="273"/>
      <c r="R187" s="272"/>
      <c r="S187" s="272"/>
      <c r="T187" s="273"/>
      <c r="U187" s="273"/>
      <c r="V187" s="273"/>
      <c r="W187" s="273"/>
      <c r="X187" s="273"/>
      <c r="Y187" s="273"/>
      <c r="Z187" s="273"/>
      <c r="AA187" s="273"/>
      <c r="AB187" s="273"/>
      <c r="AC187" s="273"/>
      <c r="AD187" s="273"/>
      <c r="AE187" s="272"/>
      <c r="AF187" s="273"/>
      <c r="AG187" s="273"/>
      <c r="AH187" s="273"/>
      <c r="AI187" s="273"/>
      <c r="AJ187" s="271"/>
      <c r="AK187" s="271"/>
      <c r="AL187" s="271"/>
      <c r="AM187" s="271"/>
      <c r="AN187" s="271"/>
      <c r="AO187" s="271"/>
      <c r="AP187" s="271"/>
    </row>
    <row r="188" spans="1:42" ht="15.75" customHeight="1" x14ac:dyDescent="0.25">
      <c r="A188" s="271"/>
      <c r="B188" s="272"/>
      <c r="C188" s="272"/>
      <c r="D188" s="272"/>
      <c r="E188" s="272"/>
      <c r="F188" s="272"/>
      <c r="G188" s="272"/>
      <c r="H188" s="279"/>
      <c r="I188" s="272"/>
      <c r="J188" s="272"/>
      <c r="K188" s="272"/>
      <c r="L188" s="273"/>
      <c r="M188" s="272"/>
      <c r="N188" s="272"/>
      <c r="O188" s="273"/>
      <c r="P188" s="273"/>
      <c r="Q188" s="273"/>
      <c r="R188" s="272"/>
      <c r="S188" s="272"/>
      <c r="T188" s="273"/>
      <c r="U188" s="273"/>
      <c r="V188" s="273"/>
      <c r="W188" s="273"/>
      <c r="X188" s="273"/>
      <c r="Y188" s="273"/>
      <c r="Z188" s="273"/>
      <c r="AA188" s="273"/>
      <c r="AB188" s="273"/>
      <c r="AC188" s="273"/>
      <c r="AD188" s="273"/>
      <c r="AE188" s="272"/>
      <c r="AF188" s="273"/>
      <c r="AG188" s="273"/>
      <c r="AH188" s="273"/>
      <c r="AI188" s="273"/>
      <c r="AJ188" s="271"/>
      <c r="AK188" s="271"/>
      <c r="AL188" s="271"/>
      <c r="AM188" s="271"/>
      <c r="AN188" s="271"/>
      <c r="AO188" s="271"/>
      <c r="AP188" s="271"/>
    </row>
    <row r="189" spans="1:42" ht="15.75" customHeight="1" x14ac:dyDescent="0.25">
      <c r="A189" s="271"/>
      <c r="B189" s="272"/>
      <c r="C189" s="272"/>
      <c r="D189" s="272"/>
      <c r="E189" s="272"/>
      <c r="F189" s="272"/>
      <c r="G189" s="272"/>
      <c r="H189" s="279"/>
      <c r="I189" s="272"/>
      <c r="J189" s="272"/>
      <c r="K189" s="272"/>
      <c r="L189" s="273"/>
      <c r="M189" s="272"/>
      <c r="N189" s="272"/>
      <c r="O189" s="273"/>
      <c r="P189" s="273"/>
      <c r="Q189" s="273"/>
      <c r="R189" s="272"/>
      <c r="S189" s="272"/>
      <c r="T189" s="273"/>
      <c r="U189" s="273"/>
      <c r="V189" s="273"/>
      <c r="W189" s="273"/>
      <c r="X189" s="273"/>
      <c r="Y189" s="273"/>
      <c r="Z189" s="273"/>
      <c r="AA189" s="273"/>
      <c r="AB189" s="273"/>
      <c r="AC189" s="273"/>
      <c r="AD189" s="273"/>
      <c r="AE189" s="272"/>
      <c r="AF189" s="273"/>
      <c r="AG189" s="273"/>
      <c r="AH189" s="273"/>
      <c r="AI189" s="273"/>
      <c r="AJ189" s="271"/>
      <c r="AK189" s="271"/>
      <c r="AL189" s="271"/>
      <c r="AM189" s="271"/>
      <c r="AN189" s="271"/>
      <c r="AO189" s="271"/>
      <c r="AP189" s="271"/>
    </row>
    <row r="190" spans="1:42" ht="15.75" customHeight="1" x14ac:dyDescent="0.25">
      <c r="A190" s="271"/>
      <c r="B190" s="272"/>
      <c r="C190" s="272"/>
      <c r="D190" s="272"/>
      <c r="E190" s="272"/>
      <c r="F190" s="272"/>
      <c r="G190" s="272"/>
      <c r="H190" s="279"/>
      <c r="I190" s="272"/>
      <c r="J190" s="272"/>
      <c r="K190" s="272"/>
      <c r="L190" s="273"/>
      <c r="M190" s="272"/>
      <c r="N190" s="272"/>
      <c r="O190" s="273"/>
      <c r="P190" s="273"/>
      <c r="Q190" s="273"/>
      <c r="R190" s="272"/>
      <c r="S190" s="272"/>
      <c r="T190" s="273"/>
      <c r="U190" s="273"/>
      <c r="V190" s="273"/>
      <c r="W190" s="273"/>
      <c r="X190" s="273"/>
      <c r="Y190" s="273"/>
      <c r="Z190" s="273"/>
      <c r="AA190" s="273"/>
      <c r="AB190" s="273"/>
      <c r="AC190" s="273"/>
      <c r="AD190" s="273"/>
      <c r="AE190" s="272"/>
      <c r="AF190" s="273"/>
      <c r="AG190" s="273"/>
      <c r="AH190" s="273"/>
      <c r="AI190" s="273"/>
      <c r="AJ190" s="271"/>
      <c r="AK190" s="271"/>
      <c r="AL190" s="271"/>
      <c r="AM190" s="271"/>
      <c r="AN190" s="271"/>
      <c r="AO190" s="271"/>
      <c r="AP190" s="271"/>
    </row>
    <row r="191" spans="1:42" ht="15.75" customHeight="1" x14ac:dyDescent="0.25">
      <c r="A191" s="271"/>
      <c r="B191" s="272"/>
      <c r="C191" s="272"/>
      <c r="D191" s="272"/>
      <c r="E191" s="272"/>
      <c r="F191" s="272"/>
      <c r="G191" s="272"/>
      <c r="H191" s="279"/>
      <c r="I191" s="272"/>
      <c r="J191" s="272"/>
      <c r="K191" s="272"/>
      <c r="L191" s="273"/>
      <c r="M191" s="272"/>
      <c r="N191" s="272"/>
      <c r="O191" s="273"/>
      <c r="P191" s="273"/>
      <c r="Q191" s="273"/>
      <c r="R191" s="272"/>
      <c r="S191" s="272"/>
      <c r="T191" s="273"/>
      <c r="U191" s="273"/>
      <c r="V191" s="273"/>
      <c r="W191" s="273"/>
      <c r="X191" s="273"/>
      <c r="Y191" s="273"/>
      <c r="Z191" s="273"/>
      <c r="AA191" s="273"/>
      <c r="AB191" s="273"/>
      <c r="AC191" s="273"/>
      <c r="AD191" s="273"/>
      <c r="AE191" s="272"/>
      <c r="AF191" s="273"/>
      <c r="AG191" s="273"/>
      <c r="AH191" s="273"/>
      <c r="AI191" s="273"/>
      <c r="AJ191" s="271"/>
      <c r="AK191" s="271"/>
      <c r="AL191" s="271"/>
      <c r="AM191" s="271"/>
      <c r="AN191" s="271"/>
      <c r="AO191" s="271"/>
      <c r="AP191" s="271"/>
    </row>
    <row r="192" spans="1:42" ht="15.75" customHeight="1" x14ac:dyDescent="0.25">
      <c r="A192" s="271"/>
      <c r="B192" s="272"/>
      <c r="C192" s="272"/>
      <c r="D192" s="272"/>
      <c r="E192" s="272"/>
      <c r="F192" s="272"/>
      <c r="G192" s="272"/>
      <c r="H192" s="279"/>
      <c r="I192" s="272"/>
      <c r="J192" s="272"/>
      <c r="K192" s="272"/>
      <c r="L192" s="375"/>
      <c r="M192" s="272"/>
      <c r="N192" s="272"/>
      <c r="O192" s="273"/>
      <c r="P192" s="273"/>
      <c r="Q192" s="273"/>
      <c r="R192" s="272"/>
      <c r="S192" s="272"/>
      <c r="T192" s="273"/>
      <c r="U192" s="273"/>
      <c r="V192" s="273"/>
      <c r="W192" s="273"/>
      <c r="X192" s="273"/>
      <c r="Y192" s="273"/>
      <c r="Z192" s="273"/>
      <c r="AA192" s="273"/>
      <c r="AB192" s="273"/>
      <c r="AC192" s="273"/>
      <c r="AD192" s="273"/>
      <c r="AE192" s="272"/>
      <c r="AF192" s="273"/>
      <c r="AG192" s="273"/>
      <c r="AH192" s="273"/>
      <c r="AI192" s="273"/>
      <c r="AJ192" s="271"/>
      <c r="AK192" s="271"/>
      <c r="AL192" s="271"/>
      <c r="AM192" s="271"/>
      <c r="AN192" s="271"/>
      <c r="AO192" s="271"/>
      <c r="AP192" s="271"/>
    </row>
    <row r="193" spans="1:42" ht="15.75" customHeight="1" x14ac:dyDescent="0.25">
      <c r="A193" s="271"/>
      <c r="B193" s="272"/>
      <c r="C193" s="272"/>
      <c r="D193" s="272"/>
      <c r="E193" s="272"/>
      <c r="F193" s="272"/>
      <c r="G193" s="272"/>
      <c r="H193" s="279"/>
      <c r="I193" s="272"/>
      <c r="J193" s="272"/>
      <c r="K193" s="272"/>
      <c r="L193" s="375"/>
      <c r="M193" s="272"/>
      <c r="N193" s="272"/>
      <c r="O193" s="273"/>
      <c r="P193" s="273"/>
      <c r="Q193" s="273"/>
      <c r="R193" s="272"/>
      <c r="S193" s="272"/>
      <c r="T193" s="273"/>
      <c r="U193" s="273"/>
      <c r="V193" s="273"/>
      <c r="W193" s="273"/>
      <c r="X193" s="273"/>
      <c r="Y193" s="273"/>
      <c r="Z193" s="273"/>
      <c r="AA193" s="273"/>
      <c r="AB193" s="273"/>
      <c r="AC193" s="273"/>
      <c r="AD193" s="273"/>
      <c r="AE193" s="272"/>
      <c r="AF193" s="273"/>
      <c r="AG193" s="273"/>
      <c r="AH193" s="273"/>
      <c r="AI193" s="273"/>
      <c r="AJ193" s="271"/>
      <c r="AK193" s="271"/>
      <c r="AL193" s="271"/>
      <c r="AM193" s="271"/>
      <c r="AN193" s="271"/>
      <c r="AO193" s="271"/>
      <c r="AP193" s="271"/>
    </row>
    <row r="194" spans="1:42" ht="15.75" customHeight="1" x14ac:dyDescent="0.25">
      <c r="A194" s="271"/>
      <c r="B194" s="272"/>
      <c r="C194" s="272"/>
      <c r="D194" s="272"/>
      <c r="E194" s="272"/>
      <c r="F194" s="272"/>
      <c r="G194" s="272"/>
      <c r="H194" s="279"/>
      <c r="I194" s="272"/>
      <c r="J194" s="272"/>
      <c r="K194" s="272"/>
      <c r="L194" s="375"/>
      <c r="M194" s="272"/>
      <c r="N194" s="272"/>
      <c r="O194" s="273"/>
      <c r="P194" s="273"/>
      <c r="Q194" s="273"/>
      <c r="R194" s="272"/>
      <c r="S194" s="272"/>
      <c r="T194" s="273"/>
      <c r="U194" s="273"/>
      <c r="V194" s="273"/>
      <c r="W194" s="273"/>
      <c r="X194" s="273"/>
      <c r="Y194" s="273"/>
      <c r="Z194" s="273"/>
      <c r="AA194" s="273"/>
      <c r="AB194" s="273"/>
      <c r="AC194" s="273"/>
      <c r="AD194" s="273"/>
      <c r="AE194" s="272"/>
      <c r="AF194" s="273"/>
      <c r="AG194" s="273"/>
      <c r="AH194" s="273"/>
      <c r="AI194" s="273"/>
      <c r="AJ194" s="271"/>
      <c r="AK194" s="271"/>
      <c r="AL194" s="271"/>
      <c r="AM194" s="271"/>
      <c r="AN194" s="271"/>
      <c r="AO194" s="271"/>
      <c r="AP194" s="271"/>
    </row>
    <row r="195" spans="1:42" ht="15.75" customHeight="1" x14ac:dyDescent="0.25">
      <c r="A195" s="271"/>
      <c r="B195" s="272"/>
      <c r="C195" s="272"/>
      <c r="D195" s="272"/>
      <c r="E195" s="272"/>
      <c r="F195" s="272"/>
      <c r="G195" s="272"/>
      <c r="H195" s="279"/>
      <c r="I195" s="272"/>
      <c r="J195" s="272"/>
      <c r="K195" s="272"/>
      <c r="L195" s="375"/>
      <c r="M195" s="272"/>
      <c r="N195" s="272"/>
      <c r="O195" s="273"/>
      <c r="P195" s="273"/>
      <c r="Q195" s="273"/>
      <c r="R195" s="272"/>
      <c r="S195" s="272"/>
      <c r="T195" s="273"/>
      <c r="U195" s="273"/>
      <c r="V195" s="273"/>
      <c r="W195" s="273"/>
      <c r="X195" s="273"/>
      <c r="Y195" s="273"/>
      <c r="Z195" s="273"/>
      <c r="AA195" s="273"/>
      <c r="AB195" s="273"/>
      <c r="AC195" s="273"/>
      <c r="AD195" s="273"/>
      <c r="AE195" s="272"/>
      <c r="AF195" s="273"/>
      <c r="AG195" s="273"/>
      <c r="AH195" s="273"/>
      <c r="AI195" s="273"/>
      <c r="AJ195" s="271"/>
      <c r="AK195" s="271"/>
      <c r="AL195" s="271"/>
      <c r="AM195" s="271"/>
      <c r="AN195" s="271"/>
      <c r="AO195" s="271"/>
      <c r="AP195" s="271"/>
    </row>
    <row r="196" spans="1:42" ht="15.75" customHeight="1" x14ac:dyDescent="0.25">
      <c r="A196" s="271"/>
      <c r="B196" s="272"/>
      <c r="C196" s="272"/>
      <c r="D196" s="272"/>
      <c r="E196" s="272"/>
      <c r="F196" s="272"/>
      <c r="G196" s="272"/>
      <c r="H196" s="279"/>
      <c r="I196" s="272"/>
      <c r="J196" s="272"/>
      <c r="K196" s="272"/>
      <c r="L196" s="375"/>
      <c r="M196" s="272"/>
      <c r="N196" s="272"/>
      <c r="O196" s="273"/>
      <c r="P196" s="273"/>
      <c r="Q196" s="273"/>
      <c r="R196" s="272"/>
      <c r="S196" s="272"/>
      <c r="T196" s="273"/>
      <c r="U196" s="273"/>
      <c r="V196" s="273"/>
      <c r="W196" s="273"/>
      <c r="X196" s="273"/>
      <c r="Y196" s="273"/>
      <c r="Z196" s="273"/>
      <c r="AA196" s="273"/>
      <c r="AB196" s="273"/>
      <c r="AC196" s="273"/>
      <c r="AD196" s="273"/>
      <c r="AE196" s="272"/>
      <c r="AF196" s="273"/>
      <c r="AG196" s="273"/>
      <c r="AH196" s="273"/>
      <c r="AI196" s="273"/>
      <c r="AJ196" s="271"/>
      <c r="AK196" s="271"/>
      <c r="AL196" s="271"/>
      <c r="AM196" s="271"/>
      <c r="AN196" s="271"/>
      <c r="AO196" s="271"/>
      <c r="AP196" s="271"/>
    </row>
    <row r="197" spans="1:42" ht="15.75" customHeight="1" x14ac:dyDescent="0.25">
      <c r="A197" s="271"/>
      <c r="B197" s="272"/>
      <c r="C197" s="272"/>
      <c r="D197" s="272"/>
      <c r="E197" s="272"/>
      <c r="F197" s="272"/>
      <c r="G197" s="272"/>
      <c r="H197" s="279"/>
      <c r="I197" s="272"/>
      <c r="J197" s="272"/>
      <c r="K197" s="272"/>
      <c r="L197" s="375"/>
      <c r="M197" s="272"/>
      <c r="N197" s="272"/>
      <c r="O197" s="273"/>
      <c r="P197" s="273"/>
      <c r="Q197" s="273"/>
      <c r="R197" s="272"/>
      <c r="S197" s="272"/>
      <c r="T197" s="273"/>
      <c r="U197" s="273"/>
      <c r="V197" s="273"/>
      <c r="W197" s="273"/>
      <c r="X197" s="273"/>
      <c r="Y197" s="273"/>
      <c r="Z197" s="273"/>
      <c r="AA197" s="273"/>
      <c r="AB197" s="273"/>
      <c r="AC197" s="273"/>
      <c r="AD197" s="273"/>
      <c r="AE197" s="272"/>
      <c r="AF197" s="273"/>
      <c r="AG197" s="273"/>
      <c r="AH197" s="273"/>
      <c r="AI197" s="273"/>
      <c r="AJ197" s="271"/>
      <c r="AK197" s="271"/>
      <c r="AL197" s="271"/>
      <c r="AM197" s="271"/>
      <c r="AN197" s="271"/>
      <c r="AO197" s="271"/>
      <c r="AP197" s="271"/>
    </row>
    <row r="198" spans="1:42" ht="15.75" customHeight="1" x14ac:dyDescent="0.25">
      <c r="A198" s="271"/>
      <c r="B198" s="272"/>
      <c r="C198" s="272"/>
      <c r="D198" s="272"/>
      <c r="E198" s="272"/>
      <c r="F198" s="272"/>
      <c r="G198" s="272"/>
      <c r="H198" s="279"/>
      <c r="I198" s="272"/>
      <c r="J198" s="272"/>
      <c r="K198" s="272"/>
      <c r="L198" s="375"/>
      <c r="M198" s="272"/>
      <c r="N198" s="272"/>
      <c r="O198" s="273"/>
      <c r="P198" s="273"/>
      <c r="Q198" s="273"/>
      <c r="R198" s="272"/>
      <c r="S198" s="272"/>
      <c r="T198" s="273"/>
      <c r="U198" s="273"/>
      <c r="V198" s="273"/>
      <c r="W198" s="273"/>
      <c r="X198" s="273"/>
      <c r="Y198" s="273"/>
      <c r="Z198" s="273"/>
      <c r="AA198" s="273"/>
      <c r="AB198" s="273"/>
      <c r="AC198" s="273"/>
      <c r="AD198" s="273"/>
      <c r="AE198" s="272"/>
      <c r="AF198" s="273"/>
      <c r="AG198" s="273"/>
      <c r="AH198" s="273"/>
      <c r="AI198" s="273"/>
      <c r="AJ198" s="271"/>
      <c r="AK198" s="271"/>
      <c r="AL198" s="271"/>
      <c r="AM198" s="271"/>
      <c r="AN198" s="271"/>
      <c r="AO198" s="271"/>
      <c r="AP198" s="271"/>
    </row>
    <row r="199" spans="1:42" ht="15.75" customHeight="1" x14ac:dyDescent="0.25">
      <c r="A199" s="271"/>
      <c r="B199" s="272"/>
      <c r="C199" s="272"/>
      <c r="D199" s="272"/>
      <c r="E199" s="272"/>
      <c r="F199" s="272"/>
      <c r="G199" s="272"/>
      <c r="H199" s="279"/>
      <c r="I199" s="272"/>
      <c r="J199" s="272"/>
      <c r="K199" s="272"/>
      <c r="L199" s="375"/>
      <c r="M199" s="272"/>
      <c r="N199" s="272"/>
      <c r="O199" s="273"/>
      <c r="P199" s="273"/>
      <c r="Q199" s="273"/>
      <c r="R199" s="272"/>
      <c r="S199" s="272"/>
      <c r="T199" s="273"/>
      <c r="U199" s="273"/>
      <c r="V199" s="273"/>
      <c r="W199" s="273"/>
      <c r="X199" s="273"/>
      <c r="Y199" s="273"/>
      <c r="Z199" s="273"/>
      <c r="AA199" s="273"/>
      <c r="AB199" s="273"/>
      <c r="AC199" s="273"/>
      <c r="AD199" s="273"/>
      <c r="AE199" s="272"/>
      <c r="AF199" s="273"/>
      <c r="AG199" s="273"/>
      <c r="AH199" s="273"/>
      <c r="AI199" s="273"/>
      <c r="AJ199" s="271"/>
      <c r="AK199" s="271"/>
      <c r="AL199" s="271"/>
      <c r="AM199" s="271"/>
      <c r="AN199" s="271"/>
      <c r="AO199" s="271"/>
      <c r="AP199" s="271"/>
    </row>
    <row r="200" spans="1:42" ht="15.75" customHeight="1" x14ac:dyDescent="0.25">
      <c r="A200" s="271"/>
      <c r="B200" s="272"/>
      <c r="C200" s="272"/>
      <c r="D200" s="272"/>
      <c r="E200" s="272"/>
      <c r="F200" s="272"/>
      <c r="G200" s="272"/>
      <c r="H200" s="279"/>
      <c r="I200" s="272"/>
      <c r="J200" s="272"/>
      <c r="K200" s="272"/>
      <c r="L200" s="375"/>
      <c r="M200" s="272"/>
      <c r="N200" s="272"/>
      <c r="O200" s="273"/>
      <c r="P200" s="273"/>
      <c r="Q200" s="273"/>
      <c r="R200" s="272"/>
      <c r="S200" s="272"/>
      <c r="T200" s="273"/>
      <c r="U200" s="273"/>
      <c r="V200" s="273"/>
      <c r="W200" s="273"/>
      <c r="X200" s="273"/>
      <c r="Y200" s="273"/>
      <c r="Z200" s="273"/>
      <c r="AA200" s="273"/>
      <c r="AB200" s="273"/>
      <c r="AC200" s="273"/>
      <c r="AD200" s="273"/>
      <c r="AE200" s="272"/>
      <c r="AF200" s="273"/>
      <c r="AG200" s="273"/>
      <c r="AH200" s="273"/>
      <c r="AI200" s="273"/>
      <c r="AJ200" s="271"/>
      <c r="AK200" s="271"/>
      <c r="AL200" s="271"/>
      <c r="AM200" s="271"/>
      <c r="AN200" s="271"/>
      <c r="AO200" s="271"/>
      <c r="AP200" s="271"/>
    </row>
    <row r="201" spans="1:42" ht="15.75" customHeight="1" x14ac:dyDescent="0.25">
      <c r="A201" s="271"/>
      <c r="B201" s="272"/>
      <c r="C201" s="272"/>
      <c r="D201" s="272"/>
      <c r="E201" s="272"/>
      <c r="F201" s="272"/>
      <c r="G201" s="272"/>
      <c r="H201" s="273"/>
      <c r="I201" s="272"/>
      <c r="J201" s="272"/>
      <c r="K201" s="272"/>
      <c r="L201" s="375"/>
      <c r="M201" s="272"/>
      <c r="N201" s="272"/>
      <c r="O201" s="273"/>
      <c r="P201" s="273"/>
      <c r="Q201" s="273"/>
      <c r="R201" s="272"/>
      <c r="S201" s="272"/>
      <c r="T201" s="273"/>
      <c r="U201" s="273"/>
      <c r="V201" s="273"/>
      <c r="W201" s="273"/>
      <c r="X201" s="273"/>
      <c r="Y201" s="273"/>
      <c r="Z201" s="273"/>
      <c r="AA201" s="273"/>
      <c r="AB201" s="273"/>
      <c r="AC201" s="273"/>
      <c r="AD201" s="273"/>
      <c r="AE201" s="272"/>
      <c r="AF201" s="273"/>
      <c r="AG201" s="273"/>
      <c r="AH201" s="273"/>
      <c r="AI201" s="273"/>
      <c r="AJ201" s="271"/>
      <c r="AK201" s="271"/>
      <c r="AL201" s="271"/>
      <c r="AM201" s="271"/>
      <c r="AN201" s="271"/>
      <c r="AO201" s="271"/>
      <c r="AP201" s="271"/>
    </row>
    <row r="202" spans="1:42" ht="15.75" customHeight="1" x14ac:dyDescent="0.25">
      <c r="A202" s="271"/>
      <c r="B202" s="272"/>
      <c r="C202" s="272"/>
      <c r="D202" s="272"/>
      <c r="E202" s="272"/>
      <c r="F202" s="272"/>
      <c r="G202" s="272"/>
      <c r="H202" s="273"/>
      <c r="I202" s="272"/>
      <c r="J202" s="272"/>
      <c r="K202" s="272"/>
      <c r="L202" s="375"/>
      <c r="M202" s="272"/>
      <c r="N202" s="272"/>
      <c r="O202" s="273"/>
      <c r="P202" s="273"/>
      <c r="Q202" s="273"/>
      <c r="R202" s="272"/>
      <c r="S202" s="272"/>
      <c r="T202" s="273"/>
      <c r="U202" s="273"/>
      <c r="V202" s="273"/>
      <c r="W202" s="273"/>
      <c r="X202" s="273"/>
      <c r="Y202" s="273"/>
      <c r="Z202" s="273"/>
      <c r="AA202" s="273"/>
      <c r="AB202" s="273"/>
      <c r="AC202" s="273"/>
      <c r="AD202" s="273"/>
      <c r="AE202" s="272"/>
      <c r="AF202" s="273"/>
      <c r="AG202" s="273"/>
      <c r="AH202" s="273"/>
      <c r="AI202" s="273"/>
      <c r="AJ202" s="271"/>
      <c r="AK202" s="271"/>
      <c r="AL202" s="271"/>
      <c r="AM202" s="271"/>
      <c r="AN202" s="271"/>
      <c r="AO202" s="271"/>
      <c r="AP202" s="271"/>
    </row>
    <row r="203" spans="1:42" ht="15.75" customHeight="1" x14ac:dyDescent="0.25">
      <c r="A203" s="271"/>
      <c r="B203" s="272"/>
      <c r="C203" s="272"/>
      <c r="D203" s="272"/>
      <c r="E203" s="272"/>
      <c r="F203" s="272"/>
      <c r="G203" s="272"/>
      <c r="H203" s="273"/>
      <c r="I203" s="272"/>
      <c r="J203" s="272"/>
      <c r="K203" s="272"/>
      <c r="L203" s="375"/>
      <c r="M203" s="272"/>
      <c r="N203" s="272"/>
      <c r="O203" s="273"/>
      <c r="P203" s="273"/>
      <c r="Q203" s="273"/>
      <c r="R203" s="272"/>
      <c r="S203" s="272"/>
      <c r="T203" s="273"/>
      <c r="U203" s="273"/>
      <c r="V203" s="273"/>
      <c r="W203" s="273"/>
      <c r="X203" s="273"/>
      <c r="Y203" s="273"/>
      <c r="Z203" s="273"/>
      <c r="AA203" s="273"/>
      <c r="AB203" s="273"/>
      <c r="AC203" s="273"/>
      <c r="AD203" s="273"/>
      <c r="AE203" s="272"/>
      <c r="AF203" s="273"/>
      <c r="AG203" s="273"/>
      <c r="AH203" s="273"/>
      <c r="AI203" s="273"/>
      <c r="AJ203" s="271"/>
      <c r="AK203" s="271"/>
      <c r="AL203" s="271"/>
      <c r="AM203" s="271"/>
      <c r="AN203" s="271"/>
      <c r="AO203" s="271"/>
      <c r="AP203" s="271"/>
    </row>
    <row r="204" spans="1:42" ht="15.75" customHeight="1" x14ac:dyDescent="0.25">
      <c r="A204" s="271"/>
      <c r="B204" s="272"/>
      <c r="C204" s="272"/>
      <c r="D204" s="272"/>
      <c r="E204" s="272"/>
      <c r="F204" s="272"/>
      <c r="G204" s="272"/>
      <c r="H204" s="273"/>
      <c r="I204" s="272"/>
      <c r="J204" s="272"/>
      <c r="K204" s="272"/>
      <c r="L204" s="375"/>
      <c r="M204" s="272"/>
      <c r="N204" s="272"/>
      <c r="O204" s="273"/>
      <c r="P204" s="273"/>
      <c r="Q204" s="273"/>
      <c r="R204" s="272"/>
      <c r="S204" s="272"/>
      <c r="T204" s="273"/>
      <c r="U204" s="273"/>
      <c r="V204" s="273"/>
      <c r="W204" s="273"/>
      <c r="X204" s="273"/>
      <c r="Y204" s="273"/>
      <c r="Z204" s="273"/>
      <c r="AA204" s="273"/>
      <c r="AB204" s="273"/>
      <c r="AC204" s="273"/>
      <c r="AD204" s="273"/>
      <c r="AE204" s="272"/>
      <c r="AF204" s="273"/>
      <c r="AG204" s="273"/>
      <c r="AH204" s="273"/>
      <c r="AI204" s="273"/>
      <c r="AJ204" s="271"/>
      <c r="AK204" s="271"/>
      <c r="AL204" s="271"/>
      <c r="AM204" s="271"/>
      <c r="AN204" s="271"/>
      <c r="AO204" s="271"/>
      <c r="AP204" s="271"/>
    </row>
    <row r="205" spans="1:42" ht="15.75" customHeight="1" x14ac:dyDescent="0.25">
      <c r="A205" s="271"/>
      <c r="B205" s="272"/>
      <c r="C205" s="272"/>
      <c r="D205" s="272"/>
      <c r="E205" s="272"/>
      <c r="F205" s="272"/>
      <c r="G205" s="272"/>
      <c r="H205" s="273"/>
      <c r="I205" s="272"/>
      <c r="J205" s="272"/>
      <c r="K205" s="272"/>
      <c r="L205" s="375"/>
      <c r="M205" s="272"/>
      <c r="N205" s="272"/>
      <c r="O205" s="273"/>
      <c r="P205" s="273"/>
      <c r="Q205" s="273"/>
      <c r="R205" s="272"/>
      <c r="S205" s="272"/>
      <c r="T205" s="273"/>
      <c r="U205" s="273"/>
      <c r="V205" s="273"/>
      <c r="W205" s="273"/>
      <c r="X205" s="273"/>
      <c r="Y205" s="273"/>
      <c r="Z205" s="273"/>
      <c r="AA205" s="273"/>
      <c r="AB205" s="273"/>
      <c r="AC205" s="273"/>
      <c r="AD205" s="273"/>
      <c r="AE205" s="272"/>
      <c r="AF205" s="273"/>
      <c r="AG205" s="273"/>
      <c r="AH205" s="273"/>
      <c r="AI205" s="273"/>
      <c r="AJ205" s="271"/>
      <c r="AK205" s="271"/>
      <c r="AL205" s="271"/>
      <c r="AM205" s="271"/>
      <c r="AN205" s="271"/>
      <c r="AO205" s="271"/>
      <c r="AP205" s="271"/>
    </row>
    <row r="206" spans="1:42" ht="15.75" customHeight="1" x14ac:dyDescent="0.25">
      <c r="A206" s="271"/>
      <c r="B206" s="272"/>
      <c r="C206" s="272"/>
      <c r="D206" s="272"/>
      <c r="E206" s="272"/>
      <c r="F206" s="272"/>
      <c r="G206" s="272"/>
      <c r="H206" s="273"/>
      <c r="I206" s="272"/>
      <c r="J206" s="272"/>
      <c r="K206" s="272"/>
      <c r="L206" s="375"/>
      <c r="M206" s="272"/>
      <c r="N206" s="272"/>
      <c r="O206" s="273"/>
      <c r="P206" s="273"/>
      <c r="Q206" s="273"/>
      <c r="R206" s="272"/>
      <c r="S206" s="272"/>
      <c r="T206" s="273"/>
      <c r="U206" s="273"/>
      <c r="V206" s="273"/>
      <c r="W206" s="273"/>
      <c r="X206" s="273"/>
      <c r="Y206" s="273"/>
      <c r="Z206" s="273"/>
      <c r="AA206" s="273"/>
      <c r="AB206" s="273"/>
      <c r="AC206" s="273"/>
      <c r="AD206" s="273"/>
      <c r="AE206" s="272"/>
      <c r="AF206" s="273"/>
      <c r="AG206" s="273"/>
      <c r="AH206" s="273"/>
      <c r="AI206" s="273"/>
      <c r="AJ206" s="271"/>
      <c r="AK206" s="271"/>
      <c r="AL206" s="271"/>
      <c r="AM206" s="271"/>
      <c r="AN206" s="271"/>
      <c r="AO206" s="271"/>
      <c r="AP206" s="271"/>
    </row>
    <row r="207" spans="1:42" ht="15.75" customHeight="1" x14ac:dyDescent="0.25">
      <c r="A207" s="271"/>
      <c r="B207" s="272"/>
      <c r="C207" s="272"/>
      <c r="D207" s="272"/>
      <c r="E207" s="272"/>
      <c r="F207" s="272"/>
      <c r="G207" s="272"/>
      <c r="H207" s="273"/>
      <c r="I207" s="272"/>
      <c r="J207" s="272"/>
      <c r="K207" s="272"/>
      <c r="L207" s="375"/>
      <c r="M207" s="272"/>
      <c r="N207" s="272"/>
      <c r="O207" s="273"/>
      <c r="P207" s="273"/>
      <c r="Q207" s="273"/>
      <c r="R207" s="272"/>
      <c r="S207" s="272"/>
      <c r="T207" s="273"/>
      <c r="U207" s="273"/>
      <c r="V207" s="273"/>
      <c r="W207" s="273"/>
      <c r="X207" s="273"/>
      <c r="Y207" s="273"/>
      <c r="Z207" s="273"/>
      <c r="AA207" s="273"/>
      <c r="AB207" s="273"/>
      <c r="AC207" s="273"/>
      <c r="AD207" s="273"/>
      <c r="AE207" s="272"/>
      <c r="AF207" s="273"/>
      <c r="AG207" s="273"/>
      <c r="AH207" s="273"/>
      <c r="AI207" s="273"/>
      <c r="AJ207" s="271"/>
      <c r="AK207" s="271"/>
      <c r="AL207" s="271"/>
      <c r="AM207" s="271"/>
      <c r="AN207" s="271"/>
      <c r="AO207" s="271"/>
      <c r="AP207" s="271"/>
    </row>
    <row r="208" spans="1:42" ht="15.75" customHeight="1" x14ac:dyDescent="0.25">
      <c r="A208" s="271"/>
      <c r="B208" s="272"/>
      <c r="C208" s="272"/>
      <c r="D208" s="272"/>
      <c r="E208" s="272"/>
      <c r="F208" s="272"/>
      <c r="G208" s="272"/>
      <c r="H208" s="273"/>
      <c r="I208" s="272"/>
      <c r="J208" s="272"/>
      <c r="K208" s="272"/>
      <c r="L208" s="375"/>
      <c r="M208" s="272"/>
      <c r="N208" s="272"/>
      <c r="O208" s="273"/>
      <c r="P208" s="273"/>
      <c r="Q208" s="273"/>
      <c r="R208" s="272"/>
      <c r="S208" s="272"/>
      <c r="T208" s="273"/>
      <c r="U208" s="273"/>
      <c r="V208" s="273"/>
      <c r="W208" s="273"/>
      <c r="X208" s="273"/>
      <c r="Y208" s="273"/>
      <c r="Z208" s="273"/>
      <c r="AA208" s="273"/>
      <c r="AB208" s="273"/>
      <c r="AC208" s="273"/>
      <c r="AD208" s="273"/>
      <c r="AE208" s="272"/>
      <c r="AF208" s="273"/>
      <c r="AG208" s="273"/>
      <c r="AH208" s="273"/>
      <c r="AI208" s="273"/>
      <c r="AJ208" s="271"/>
      <c r="AK208" s="271"/>
      <c r="AL208" s="271"/>
      <c r="AM208" s="271"/>
      <c r="AN208" s="271"/>
      <c r="AO208" s="271"/>
      <c r="AP208" s="271"/>
    </row>
    <row r="209" spans="1:42" ht="15.75" customHeight="1" x14ac:dyDescent="0.25">
      <c r="A209" s="271"/>
      <c r="B209" s="272"/>
      <c r="C209" s="272"/>
      <c r="D209" s="272"/>
      <c r="E209" s="272"/>
      <c r="F209" s="272"/>
      <c r="G209" s="272"/>
      <c r="H209" s="273"/>
      <c r="I209" s="272"/>
      <c r="J209" s="272"/>
      <c r="K209" s="272"/>
      <c r="L209" s="375"/>
      <c r="M209" s="272"/>
      <c r="N209" s="272"/>
      <c r="O209" s="273"/>
      <c r="P209" s="273"/>
      <c r="Q209" s="273"/>
      <c r="R209" s="272"/>
      <c r="S209" s="272"/>
      <c r="T209" s="273"/>
      <c r="U209" s="273"/>
      <c r="V209" s="273"/>
      <c r="W209" s="273"/>
      <c r="X209" s="273"/>
      <c r="Y209" s="273"/>
      <c r="Z209" s="273"/>
      <c r="AA209" s="273"/>
      <c r="AB209" s="273"/>
      <c r="AC209" s="273"/>
      <c r="AD209" s="273"/>
      <c r="AE209" s="272"/>
      <c r="AF209" s="273"/>
      <c r="AG209" s="273"/>
      <c r="AH209" s="273"/>
      <c r="AI209" s="273"/>
      <c r="AJ209" s="271"/>
      <c r="AK209" s="271"/>
      <c r="AL209" s="271"/>
      <c r="AM209" s="271"/>
      <c r="AN209" s="271"/>
      <c r="AO209" s="271"/>
      <c r="AP209" s="271"/>
    </row>
    <row r="210" spans="1:42" ht="15.75" customHeight="1" x14ac:dyDescent="0.25">
      <c r="A210" s="271"/>
      <c r="B210" s="272"/>
      <c r="C210" s="272"/>
      <c r="D210" s="272"/>
      <c r="E210" s="272"/>
      <c r="F210" s="272"/>
      <c r="G210" s="272"/>
      <c r="H210" s="273"/>
      <c r="I210" s="272"/>
      <c r="J210" s="272"/>
      <c r="K210" s="272"/>
      <c r="L210" s="375"/>
      <c r="M210" s="272"/>
      <c r="N210" s="272"/>
      <c r="O210" s="273"/>
      <c r="P210" s="273"/>
      <c r="Q210" s="273"/>
      <c r="R210" s="272"/>
      <c r="S210" s="272"/>
      <c r="T210" s="273"/>
      <c r="U210" s="273"/>
      <c r="V210" s="273"/>
      <c r="W210" s="273"/>
      <c r="X210" s="273"/>
      <c r="Y210" s="273"/>
      <c r="Z210" s="273"/>
      <c r="AA210" s="273"/>
      <c r="AB210" s="273"/>
      <c r="AC210" s="273"/>
      <c r="AD210" s="273"/>
      <c r="AE210" s="272"/>
      <c r="AF210" s="273"/>
      <c r="AG210" s="273"/>
      <c r="AH210" s="273"/>
      <c r="AI210" s="273"/>
      <c r="AJ210" s="271"/>
      <c r="AK210" s="271"/>
      <c r="AL210" s="271"/>
      <c r="AM210" s="271"/>
      <c r="AN210" s="271"/>
      <c r="AO210" s="271"/>
      <c r="AP210" s="271"/>
    </row>
    <row r="211" spans="1:42" ht="15.75" customHeight="1" x14ac:dyDescent="0.25">
      <c r="A211" s="271"/>
      <c r="B211" s="272"/>
      <c r="C211" s="272"/>
      <c r="D211" s="272"/>
      <c r="E211" s="272"/>
      <c r="F211" s="272"/>
      <c r="G211" s="272"/>
      <c r="H211" s="273"/>
      <c r="I211" s="272"/>
      <c r="J211" s="272"/>
      <c r="K211" s="272"/>
      <c r="L211" s="375"/>
      <c r="M211" s="272"/>
      <c r="N211" s="272"/>
      <c r="O211" s="273"/>
      <c r="P211" s="273"/>
      <c r="Q211" s="273"/>
      <c r="R211" s="272"/>
      <c r="S211" s="272"/>
      <c r="T211" s="273"/>
      <c r="U211" s="273"/>
      <c r="V211" s="273"/>
      <c r="W211" s="273"/>
      <c r="X211" s="273"/>
      <c r="Y211" s="273"/>
      <c r="Z211" s="273"/>
      <c r="AA211" s="273"/>
      <c r="AB211" s="273"/>
      <c r="AC211" s="273"/>
      <c r="AD211" s="273"/>
      <c r="AE211" s="272"/>
      <c r="AF211" s="273"/>
      <c r="AG211" s="273"/>
      <c r="AH211" s="273"/>
      <c r="AI211" s="273"/>
      <c r="AJ211" s="271"/>
      <c r="AK211" s="271"/>
      <c r="AL211" s="271"/>
      <c r="AM211" s="271"/>
      <c r="AN211" s="271"/>
      <c r="AO211" s="271"/>
      <c r="AP211" s="271"/>
    </row>
    <row r="212" spans="1:42" ht="15.75" customHeight="1" x14ac:dyDescent="0.25">
      <c r="A212" s="271"/>
      <c r="B212" s="272"/>
      <c r="C212" s="272"/>
      <c r="D212" s="272"/>
      <c r="E212" s="272"/>
      <c r="F212" s="272"/>
      <c r="G212" s="272"/>
      <c r="H212" s="273"/>
      <c r="I212" s="272"/>
      <c r="J212" s="272"/>
      <c r="K212" s="272"/>
      <c r="L212" s="375"/>
      <c r="M212" s="272"/>
      <c r="N212" s="272"/>
      <c r="O212" s="273"/>
      <c r="P212" s="273"/>
      <c r="Q212" s="273"/>
      <c r="R212" s="272"/>
      <c r="S212" s="272"/>
      <c r="T212" s="273"/>
      <c r="U212" s="273"/>
      <c r="V212" s="273"/>
      <c r="W212" s="273"/>
      <c r="X212" s="273"/>
      <c r="Y212" s="273"/>
      <c r="Z212" s="273"/>
      <c r="AA212" s="273"/>
      <c r="AB212" s="273"/>
      <c r="AC212" s="273"/>
      <c r="AD212" s="273"/>
      <c r="AE212" s="272"/>
      <c r="AF212" s="273"/>
      <c r="AG212" s="273"/>
      <c r="AH212" s="273"/>
      <c r="AI212" s="273"/>
      <c r="AJ212" s="271"/>
      <c r="AK212" s="271"/>
      <c r="AL212" s="271"/>
      <c r="AM212" s="271"/>
      <c r="AN212" s="271"/>
      <c r="AO212" s="271"/>
      <c r="AP212" s="271"/>
    </row>
    <row r="213" spans="1:42" ht="15.75" customHeight="1" x14ac:dyDescent="0.25">
      <c r="A213" s="271"/>
      <c r="B213" s="272"/>
      <c r="C213" s="272"/>
      <c r="D213" s="272"/>
      <c r="E213" s="272"/>
      <c r="F213" s="272"/>
      <c r="G213" s="272"/>
      <c r="H213" s="273"/>
      <c r="I213" s="272"/>
      <c r="J213" s="272"/>
      <c r="K213" s="272"/>
      <c r="L213" s="375"/>
      <c r="M213" s="272"/>
      <c r="N213" s="272"/>
      <c r="O213" s="273"/>
      <c r="P213" s="273"/>
      <c r="Q213" s="273"/>
      <c r="R213" s="272"/>
      <c r="S213" s="272"/>
      <c r="T213" s="273"/>
      <c r="U213" s="273"/>
      <c r="V213" s="273"/>
      <c r="W213" s="273"/>
      <c r="X213" s="273"/>
      <c r="Y213" s="273"/>
      <c r="Z213" s="273"/>
      <c r="AA213" s="273"/>
      <c r="AB213" s="273"/>
      <c r="AC213" s="273"/>
      <c r="AD213" s="273"/>
      <c r="AE213" s="272"/>
      <c r="AF213" s="273"/>
      <c r="AG213" s="273"/>
      <c r="AH213" s="273"/>
      <c r="AI213" s="273"/>
      <c r="AJ213" s="271"/>
      <c r="AK213" s="271"/>
      <c r="AL213" s="271"/>
      <c r="AM213" s="271"/>
      <c r="AN213" s="271"/>
      <c r="AO213" s="271"/>
      <c r="AP213" s="271"/>
    </row>
    <row r="214" spans="1:42" ht="15.75" customHeight="1" x14ac:dyDescent="0.25">
      <c r="A214" s="271"/>
      <c r="B214" s="272"/>
      <c r="C214" s="272"/>
      <c r="D214" s="272"/>
      <c r="E214" s="272"/>
      <c r="F214" s="272"/>
      <c r="G214" s="272"/>
      <c r="H214" s="273"/>
      <c r="I214" s="272"/>
      <c r="J214" s="272"/>
      <c r="K214" s="272"/>
      <c r="L214" s="375"/>
      <c r="M214" s="272"/>
      <c r="N214" s="272"/>
      <c r="O214" s="273"/>
      <c r="P214" s="273"/>
      <c r="Q214" s="273"/>
      <c r="R214" s="272"/>
      <c r="S214" s="272"/>
      <c r="T214" s="273"/>
      <c r="U214" s="273"/>
      <c r="V214" s="273"/>
      <c r="W214" s="273"/>
      <c r="X214" s="273"/>
      <c r="Y214" s="273"/>
      <c r="Z214" s="273"/>
      <c r="AA214" s="273"/>
      <c r="AB214" s="273"/>
      <c r="AC214" s="273"/>
      <c r="AD214" s="273"/>
      <c r="AE214" s="272"/>
      <c r="AF214" s="273"/>
      <c r="AG214" s="273"/>
      <c r="AH214" s="273"/>
      <c r="AI214" s="273"/>
      <c r="AJ214" s="271"/>
      <c r="AK214" s="271"/>
      <c r="AL214" s="271"/>
      <c r="AM214" s="271"/>
      <c r="AN214" s="271"/>
      <c r="AO214" s="271"/>
      <c r="AP214" s="271"/>
    </row>
    <row r="215" spans="1:42" ht="15.75" customHeight="1" x14ac:dyDescent="0.25">
      <c r="A215" s="271"/>
      <c r="B215" s="272"/>
      <c r="C215" s="272"/>
      <c r="D215" s="272"/>
      <c r="E215" s="272"/>
      <c r="F215" s="272"/>
      <c r="G215" s="272"/>
      <c r="H215" s="273"/>
      <c r="I215" s="272"/>
      <c r="J215" s="272"/>
      <c r="K215" s="272"/>
      <c r="L215" s="375"/>
      <c r="M215" s="272"/>
      <c r="N215" s="272"/>
      <c r="O215" s="273"/>
      <c r="P215" s="273"/>
      <c r="Q215" s="273"/>
      <c r="R215" s="272"/>
      <c r="S215" s="272"/>
      <c r="T215" s="273"/>
      <c r="U215" s="273"/>
      <c r="V215" s="273"/>
      <c r="W215" s="273"/>
      <c r="X215" s="273"/>
      <c r="Y215" s="273"/>
      <c r="Z215" s="273"/>
      <c r="AA215" s="273"/>
      <c r="AB215" s="273"/>
      <c r="AC215" s="273"/>
      <c r="AD215" s="273"/>
      <c r="AE215" s="272"/>
      <c r="AF215" s="273"/>
      <c r="AG215" s="273"/>
      <c r="AH215" s="273"/>
      <c r="AI215" s="273"/>
      <c r="AJ215" s="271"/>
      <c r="AK215" s="271"/>
      <c r="AL215" s="271"/>
      <c r="AM215" s="271"/>
      <c r="AN215" s="271"/>
      <c r="AO215" s="271"/>
      <c r="AP215" s="271"/>
    </row>
    <row r="216" spans="1:42" ht="15.75" customHeight="1" x14ac:dyDescent="0.25">
      <c r="A216" s="271"/>
      <c r="B216" s="272"/>
      <c r="C216" s="272"/>
      <c r="D216" s="272"/>
      <c r="E216" s="272"/>
      <c r="F216" s="272"/>
      <c r="G216" s="272"/>
      <c r="H216" s="273"/>
      <c r="I216" s="272"/>
      <c r="J216" s="272"/>
      <c r="K216" s="272"/>
      <c r="L216" s="375"/>
      <c r="M216" s="272"/>
      <c r="N216" s="272"/>
      <c r="O216" s="273"/>
      <c r="P216" s="273"/>
      <c r="Q216" s="273"/>
      <c r="R216" s="272"/>
      <c r="S216" s="272"/>
      <c r="T216" s="273"/>
      <c r="U216" s="273"/>
      <c r="V216" s="273"/>
      <c r="W216" s="273"/>
      <c r="X216" s="273"/>
      <c r="Y216" s="273"/>
      <c r="Z216" s="273"/>
      <c r="AA216" s="273"/>
      <c r="AB216" s="273"/>
      <c r="AC216" s="273"/>
      <c r="AD216" s="273"/>
      <c r="AE216" s="272"/>
      <c r="AF216" s="273"/>
      <c r="AG216" s="273"/>
      <c r="AH216" s="273"/>
      <c r="AI216" s="273"/>
      <c r="AJ216" s="271"/>
      <c r="AK216" s="271"/>
      <c r="AL216" s="271"/>
      <c r="AM216" s="271"/>
      <c r="AN216" s="271"/>
      <c r="AO216" s="271"/>
      <c r="AP216" s="271"/>
    </row>
    <row r="217" spans="1:42" ht="15.75" customHeight="1" x14ac:dyDescent="0.25">
      <c r="A217" s="271"/>
      <c r="B217" s="272"/>
      <c r="C217" s="272"/>
      <c r="D217" s="272"/>
      <c r="E217" s="272"/>
      <c r="F217" s="272"/>
      <c r="G217" s="272"/>
      <c r="H217" s="273"/>
      <c r="I217" s="272"/>
      <c r="J217" s="272"/>
      <c r="K217" s="272"/>
      <c r="L217" s="375"/>
      <c r="M217" s="272"/>
      <c r="N217" s="272"/>
      <c r="O217" s="273"/>
      <c r="P217" s="273"/>
      <c r="Q217" s="273"/>
      <c r="R217" s="272"/>
      <c r="S217" s="272"/>
      <c r="T217" s="273"/>
      <c r="U217" s="273"/>
      <c r="V217" s="273"/>
      <c r="W217" s="273"/>
      <c r="X217" s="273"/>
      <c r="Y217" s="273"/>
      <c r="Z217" s="273"/>
      <c r="AA217" s="273"/>
      <c r="AB217" s="273"/>
      <c r="AC217" s="273"/>
      <c r="AD217" s="273"/>
      <c r="AE217" s="272"/>
      <c r="AF217" s="273"/>
      <c r="AG217" s="273"/>
      <c r="AH217" s="273"/>
      <c r="AI217" s="273"/>
      <c r="AJ217" s="271"/>
      <c r="AK217" s="271"/>
      <c r="AL217" s="271"/>
      <c r="AM217" s="271"/>
      <c r="AN217" s="271"/>
      <c r="AO217" s="271"/>
      <c r="AP217" s="271"/>
    </row>
    <row r="218" spans="1:42" ht="15.75" customHeight="1" x14ac:dyDescent="0.25">
      <c r="A218" s="271"/>
      <c r="B218" s="272"/>
      <c r="C218" s="272"/>
      <c r="D218" s="272"/>
      <c r="E218" s="272"/>
      <c r="F218" s="272"/>
      <c r="G218" s="272"/>
      <c r="H218" s="273"/>
      <c r="I218" s="272"/>
      <c r="J218" s="272"/>
      <c r="K218" s="272"/>
      <c r="L218" s="375"/>
      <c r="M218" s="272"/>
      <c r="N218" s="272"/>
      <c r="O218" s="273"/>
      <c r="P218" s="273"/>
      <c r="Q218" s="273"/>
      <c r="R218" s="272"/>
      <c r="S218" s="272"/>
      <c r="T218" s="273"/>
      <c r="U218" s="273"/>
      <c r="V218" s="273"/>
      <c r="W218" s="273"/>
      <c r="X218" s="273"/>
      <c r="Y218" s="273"/>
      <c r="Z218" s="273"/>
      <c r="AA218" s="273"/>
      <c r="AB218" s="273"/>
      <c r="AC218" s="273"/>
      <c r="AD218" s="273"/>
      <c r="AE218" s="272"/>
      <c r="AF218" s="273"/>
      <c r="AG218" s="273"/>
      <c r="AH218" s="273"/>
      <c r="AI218" s="273"/>
      <c r="AJ218" s="271"/>
      <c r="AK218" s="271"/>
      <c r="AL218" s="271"/>
      <c r="AM218" s="271"/>
      <c r="AN218" s="271"/>
      <c r="AO218" s="271"/>
      <c r="AP218" s="271"/>
    </row>
    <row r="219" spans="1:42" ht="15.75" customHeight="1" x14ac:dyDescent="0.25">
      <c r="A219" s="271"/>
      <c r="B219" s="272"/>
      <c r="C219" s="272"/>
      <c r="D219" s="272"/>
      <c r="E219" s="272"/>
      <c r="F219" s="272"/>
      <c r="G219" s="272"/>
      <c r="H219" s="273"/>
      <c r="I219" s="272"/>
      <c r="J219" s="272"/>
      <c r="K219" s="272"/>
      <c r="L219" s="375"/>
      <c r="M219" s="272"/>
      <c r="N219" s="272"/>
      <c r="O219" s="273"/>
      <c r="P219" s="273"/>
      <c r="Q219" s="273"/>
      <c r="R219" s="272"/>
      <c r="S219" s="272"/>
      <c r="T219" s="273"/>
      <c r="U219" s="273"/>
      <c r="V219" s="273"/>
      <c r="W219" s="273"/>
      <c r="X219" s="273"/>
      <c r="Y219" s="273"/>
      <c r="Z219" s="273"/>
      <c r="AA219" s="273"/>
      <c r="AB219" s="273"/>
      <c r="AC219" s="273"/>
      <c r="AD219" s="273"/>
      <c r="AE219" s="272"/>
      <c r="AF219" s="273"/>
      <c r="AG219" s="273"/>
      <c r="AH219" s="273"/>
      <c r="AI219" s="273"/>
      <c r="AJ219" s="271"/>
      <c r="AK219" s="271"/>
      <c r="AL219" s="271"/>
      <c r="AM219" s="271"/>
      <c r="AN219" s="271"/>
      <c r="AO219" s="271"/>
      <c r="AP219" s="271"/>
    </row>
    <row r="220" spans="1:42" ht="15.75" customHeight="1" x14ac:dyDescent="0.25">
      <c r="A220" s="271"/>
      <c r="B220" s="272"/>
      <c r="C220" s="272"/>
      <c r="D220" s="272"/>
      <c r="E220" s="272"/>
      <c r="F220" s="272"/>
      <c r="G220" s="272"/>
      <c r="H220" s="273"/>
      <c r="I220" s="272"/>
      <c r="J220" s="272"/>
      <c r="K220" s="272"/>
      <c r="L220" s="375"/>
      <c r="M220" s="272"/>
      <c r="N220" s="272"/>
      <c r="O220" s="273"/>
      <c r="P220" s="273"/>
      <c r="Q220" s="273"/>
      <c r="R220" s="272"/>
      <c r="S220" s="272"/>
      <c r="T220" s="273"/>
      <c r="U220" s="273"/>
      <c r="V220" s="273"/>
      <c r="W220" s="273"/>
      <c r="X220" s="273"/>
      <c r="Y220" s="273"/>
      <c r="Z220" s="273"/>
      <c r="AA220" s="273"/>
      <c r="AB220" s="273"/>
      <c r="AC220" s="273"/>
      <c r="AD220" s="273"/>
      <c r="AE220" s="272"/>
      <c r="AF220" s="273"/>
      <c r="AG220" s="273"/>
      <c r="AH220" s="273"/>
      <c r="AI220" s="273"/>
      <c r="AJ220" s="271"/>
      <c r="AK220" s="271"/>
      <c r="AL220" s="271"/>
      <c r="AM220" s="271"/>
      <c r="AN220" s="271"/>
      <c r="AO220" s="271"/>
      <c r="AP220" s="271"/>
    </row>
    <row r="221" spans="1:42" ht="15.75" customHeight="1" x14ac:dyDescent="0.25">
      <c r="A221" s="271"/>
      <c r="B221" s="272"/>
      <c r="C221" s="272"/>
      <c r="D221" s="272"/>
      <c r="E221" s="272"/>
      <c r="F221" s="272"/>
      <c r="G221" s="272"/>
      <c r="H221" s="273"/>
      <c r="I221" s="272"/>
      <c r="J221" s="272"/>
      <c r="K221" s="272"/>
      <c r="L221" s="375"/>
      <c r="M221" s="272"/>
      <c r="N221" s="272"/>
      <c r="O221" s="273"/>
      <c r="P221" s="273"/>
      <c r="Q221" s="273"/>
      <c r="R221" s="272"/>
      <c r="S221" s="272"/>
      <c r="T221" s="273"/>
      <c r="U221" s="273"/>
      <c r="V221" s="273"/>
      <c r="W221" s="273"/>
      <c r="X221" s="273"/>
      <c r="Y221" s="273"/>
      <c r="Z221" s="273"/>
      <c r="AA221" s="273"/>
      <c r="AB221" s="273"/>
      <c r="AC221" s="273"/>
      <c r="AD221" s="273"/>
      <c r="AE221" s="272"/>
      <c r="AF221" s="273"/>
      <c r="AG221" s="273"/>
      <c r="AH221" s="273"/>
      <c r="AI221" s="273"/>
      <c r="AJ221" s="271"/>
      <c r="AK221" s="271"/>
      <c r="AL221" s="271"/>
      <c r="AM221" s="271"/>
      <c r="AN221" s="271"/>
      <c r="AO221" s="271"/>
      <c r="AP221" s="271"/>
    </row>
    <row r="222" spans="1:42" ht="15.75" customHeight="1" x14ac:dyDescent="0.25">
      <c r="A222" s="271"/>
      <c r="B222" s="272"/>
      <c r="C222" s="272"/>
      <c r="D222" s="272"/>
      <c r="E222" s="272"/>
      <c r="F222" s="272"/>
      <c r="G222" s="272"/>
      <c r="H222" s="273"/>
      <c r="I222" s="272"/>
      <c r="J222" s="272"/>
      <c r="K222" s="272"/>
      <c r="L222" s="375"/>
      <c r="M222" s="272"/>
      <c r="N222" s="272"/>
      <c r="O222" s="273"/>
      <c r="P222" s="273"/>
      <c r="Q222" s="273"/>
      <c r="R222" s="272"/>
      <c r="S222" s="272"/>
      <c r="T222" s="273"/>
      <c r="U222" s="273"/>
      <c r="V222" s="273"/>
      <c r="W222" s="273"/>
      <c r="X222" s="273"/>
      <c r="Y222" s="273"/>
      <c r="Z222" s="273"/>
      <c r="AA222" s="273"/>
      <c r="AB222" s="273"/>
      <c r="AC222" s="273"/>
      <c r="AD222" s="273"/>
      <c r="AE222" s="272"/>
      <c r="AF222" s="273"/>
      <c r="AG222" s="273"/>
      <c r="AH222" s="273"/>
      <c r="AI222" s="273"/>
      <c r="AJ222" s="271"/>
      <c r="AK222" s="271"/>
      <c r="AL222" s="271"/>
      <c r="AM222" s="271"/>
      <c r="AN222" s="271"/>
      <c r="AO222" s="271"/>
      <c r="AP222" s="271"/>
    </row>
    <row r="223" spans="1:42" ht="15.75" customHeight="1" x14ac:dyDescent="0.25">
      <c r="A223" s="271"/>
      <c r="B223" s="272"/>
      <c r="C223" s="272"/>
      <c r="D223" s="272"/>
      <c r="E223" s="272"/>
      <c r="F223" s="272"/>
      <c r="G223" s="272"/>
      <c r="H223" s="273"/>
      <c r="I223" s="272"/>
      <c r="J223" s="272"/>
      <c r="K223" s="272"/>
      <c r="L223" s="375"/>
      <c r="M223" s="272"/>
      <c r="N223" s="272"/>
      <c r="O223" s="273"/>
      <c r="P223" s="273"/>
      <c r="Q223" s="273"/>
      <c r="R223" s="272"/>
      <c r="S223" s="272"/>
      <c r="T223" s="273"/>
      <c r="U223" s="273"/>
      <c r="V223" s="273"/>
      <c r="W223" s="273"/>
      <c r="X223" s="273"/>
      <c r="Y223" s="273"/>
      <c r="Z223" s="273"/>
      <c r="AA223" s="273"/>
      <c r="AB223" s="273"/>
      <c r="AC223" s="273"/>
      <c r="AD223" s="273"/>
      <c r="AE223" s="272"/>
      <c r="AF223" s="273"/>
      <c r="AG223" s="273"/>
      <c r="AH223" s="273"/>
      <c r="AI223" s="273"/>
      <c r="AJ223" s="271"/>
      <c r="AK223" s="271"/>
      <c r="AL223" s="271"/>
      <c r="AM223" s="271"/>
      <c r="AN223" s="271"/>
      <c r="AO223" s="271"/>
      <c r="AP223" s="271"/>
    </row>
    <row r="224" spans="1:42" ht="15.75" customHeight="1" x14ac:dyDescent="0.25">
      <c r="A224" s="271"/>
      <c r="B224" s="272"/>
      <c r="C224" s="272"/>
      <c r="D224" s="272"/>
      <c r="E224" s="272"/>
      <c r="F224" s="272"/>
      <c r="G224" s="272"/>
      <c r="H224" s="273"/>
      <c r="I224" s="272"/>
      <c r="J224" s="272"/>
      <c r="K224" s="272"/>
      <c r="L224" s="375"/>
      <c r="M224" s="272"/>
      <c r="N224" s="272"/>
      <c r="O224" s="273"/>
      <c r="P224" s="273"/>
      <c r="Q224" s="273"/>
      <c r="R224" s="272"/>
      <c r="S224" s="272"/>
      <c r="T224" s="273"/>
      <c r="U224" s="273"/>
      <c r="V224" s="273"/>
      <c r="W224" s="273"/>
      <c r="X224" s="273"/>
      <c r="Y224" s="273"/>
      <c r="Z224" s="273"/>
      <c r="AA224" s="273"/>
      <c r="AB224" s="273"/>
      <c r="AC224" s="273"/>
      <c r="AD224" s="273"/>
      <c r="AE224" s="272"/>
      <c r="AF224" s="273"/>
      <c r="AG224" s="273"/>
      <c r="AH224" s="273"/>
      <c r="AI224" s="273"/>
      <c r="AJ224" s="271"/>
      <c r="AK224" s="271"/>
      <c r="AL224" s="271"/>
      <c r="AM224" s="271"/>
      <c r="AN224" s="271"/>
      <c r="AO224" s="271"/>
      <c r="AP224" s="271"/>
    </row>
    <row r="225" spans="1:42" ht="15.75" customHeight="1" x14ac:dyDescent="0.25">
      <c r="A225" s="271"/>
      <c r="B225" s="272"/>
      <c r="C225" s="272"/>
      <c r="D225" s="272"/>
      <c r="E225" s="272"/>
      <c r="F225" s="272"/>
      <c r="G225" s="272"/>
      <c r="H225" s="273"/>
      <c r="I225" s="272"/>
      <c r="J225" s="272"/>
      <c r="K225" s="272"/>
      <c r="L225" s="375"/>
      <c r="M225" s="272"/>
      <c r="N225" s="272"/>
      <c r="O225" s="273"/>
      <c r="P225" s="273"/>
      <c r="Q225" s="273"/>
      <c r="R225" s="272"/>
      <c r="S225" s="272"/>
      <c r="T225" s="273"/>
      <c r="U225" s="273"/>
      <c r="V225" s="273"/>
      <c r="W225" s="273"/>
      <c r="X225" s="273"/>
      <c r="Y225" s="273"/>
      <c r="Z225" s="273"/>
      <c r="AA225" s="273"/>
      <c r="AB225" s="273"/>
      <c r="AC225" s="273"/>
      <c r="AD225" s="273"/>
      <c r="AE225" s="272"/>
      <c r="AF225" s="273"/>
      <c r="AG225" s="273"/>
      <c r="AH225" s="273"/>
      <c r="AI225" s="273"/>
      <c r="AJ225" s="271"/>
      <c r="AK225" s="271"/>
      <c r="AL225" s="271"/>
      <c r="AM225" s="271"/>
      <c r="AN225" s="271"/>
      <c r="AO225" s="271"/>
      <c r="AP225" s="271"/>
    </row>
    <row r="226" spans="1:42" ht="15.75" customHeight="1" x14ac:dyDescent="0.25">
      <c r="A226" s="271"/>
      <c r="B226" s="272"/>
      <c r="C226" s="272"/>
      <c r="D226" s="272"/>
      <c r="E226" s="272"/>
      <c r="F226" s="272"/>
      <c r="G226" s="272"/>
      <c r="H226" s="273"/>
      <c r="I226" s="272"/>
      <c r="J226" s="272"/>
      <c r="K226" s="272"/>
      <c r="L226" s="375"/>
      <c r="M226" s="272"/>
      <c r="N226" s="272"/>
      <c r="O226" s="273"/>
      <c r="P226" s="273"/>
      <c r="Q226" s="273"/>
      <c r="R226" s="272"/>
      <c r="S226" s="272"/>
      <c r="T226" s="273"/>
      <c r="U226" s="273"/>
      <c r="V226" s="273"/>
      <c r="W226" s="273"/>
      <c r="X226" s="273"/>
      <c r="Y226" s="273"/>
      <c r="Z226" s="273"/>
      <c r="AA226" s="273"/>
      <c r="AB226" s="273"/>
      <c r="AC226" s="273"/>
      <c r="AD226" s="273"/>
      <c r="AE226" s="272"/>
      <c r="AF226" s="273"/>
      <c r="AG226" s="273"/>
      <c r="AH226" s="273"/>
      <c r="AI226" s="273"/>
      <c r="AJ226" s="271"/>
      <c r="AK226" s="271"/>
      <c r="AL226" s="271"/>
      <c r="AM226" s="271"/>
      <c r="AN226" s="271"/>
      <c r="AO226" s="271"/>
      <c r="AP226" s="271"/>
    </row>
    <row r="227" spans="1:42" ht="15.75" customHeight="1" x14ac:dyDescent="0.25">
      <c r="A227" s="271"/>
      <c r="B227" s="272"/>
      <c r="C227" s="272"/>
      <c r="D227" s="272"/>
      <c r="E227" s="272"/>
      <c r="F227" s="272"/>
      <c r="G227" s="272"/>
      <c r="H227" s="273"/>
      <c r="I227" s="272"/>
      <c r="J227" s="272"/>
      <c r="K227" s="272"/>
      <c r="L227" s="375"/>
      <c r="M227" s="272"/>
      <c r="N227" s="272"/>
      <c r="O227" s="273"/>
      <c r="P227" s="273"/>
      <c r="Q227" s="273"/>
      <c r="R227" s="272"/>
      <c r="S227" s="272"/>
      <c r="T227" s="273"/>
      <c r="U227" s="273"/>
      <c r="V227" s="273"/>
      <c r="W227" s="273"/>
      <c r="X227" s="273"/>
      <c r="Y227" s="273"/>
      <c r="Z227" s="273"/>
      <c r="AA227" s="273"/>
      <c r="AB227" s="273"/>
      <c r="AC227" s="273"/>
      <c r="AD227" s="273"/>
      <c r="AE227" s="272"/>
      <c r="AF227" s="273"/>
      <c r="AG227" s="273"/>
      <c r="AH227" s="273"/>
      <c r="AI227" s="273"/>
      <c r="AJ227" s="271"/>
      <c r="AK227" s="271"/>
      <c r="AL227" s="271"/>
      <c r="AM227" s="271"/>
      <c r="AN227" s="271"/>
      <c r="AO227" s="271"/>
      <c r="AP227" s="271"/>
    </row>
    <row r="228" spans="1:42" ht="15.75" customHeight="1" x14ac:dyDescent="0.25">
      <c r="A228" s="271"/>
      <c r="B228" s="272"/>
      <c r="C228" s="272"/>
      <c r="D228" s="272"/>
      <c r="E228" s="272"/>
      <c r="F228" s="272"/>
      <c r="G228" s="272"/>
      <c r="H228" s="273"/>
      <c r="I228" s="272"/>
      <c r="J228" s="272"/>
      <c r="K228" s="272"/>
      <c r="L228" s="375"/>
      <c r="M228" s="272"/>
      <c r="N228" s="272"/>
      <c r="O228" s="273"/>
      <c r="P228" s="273"/>
      <c r="Q228" s="273"/>
      <c r="R228" s="272"/>
      <c r="S228" s="272"/>
      <c r="T228" s="273"/>
      <c r="U228" s="273"/>
      <c r="V228" s="273"/>
      <c r="W228" s="273"/>
      <c r="X228" s="273"/>
      <c r="Y228" s="273"/>
      <c r="Z228" s="273"/>
      <c r="AA228" s="273"/>
      <c r="AB228" s="273"/>
      <c r="AC228" s="273"/>
      <c r="AD228" s="273"/>
      <c r="AE228" s="272"/>
      <c r="AF228" s="273"/>
      <c r="AG228" s="273"/>
      <c r="AH228" s="273"/>
      <c r="AI228" s="273"/>
      <c r="AJ228" s="271"/>
      <c r="AK228" s="271"/>
      <c r="AL228" s="271"/>
      <c r="AM228" s="271"/>
      <c r="AN228" s="271"/>
      <c r="AO228" s="271"/>
      <c r="AP228" s="271"/>
    </row>
    <row r="229" spans="1:42" ht="15.75" customHeight="1" x14ac:dyDescent="0.25">
      <c r="A229" s="271"/>
      <c r="B229" s="272"/>
      <c r="C229" s="272"/>
      <c r="D229" s="272"/>
      <c r="E229" s="272"/>
      <c r="F229" s="272"/>
      <c r="G229" s="272"/>
      <c r="H229" s="273"/>
      <c r="I229" s="272"/>
      <c r="J229" s="272"/>
      <c r="K229" s="272"/>
      <c r="L229" s="375"/>
      <c r="M229" s="272"/>
      <c r="N229" s="272"/>
      <c r="O229" s="273"/>
      <c r="P229" s="273"/>
      <c r="Q229" s="273"/>
      <c r="R229" s="272"/>
      <c r="S229" s="272"/>
      <c r="T229" s="273"/>
      <c r="U229" s="273"/>
      <c r="V229" s="273"/>
      <c r="W229" s="273"/>
      <c r="X229" s="273"/>
      <c r="Y229" s="273"/>
      <c r="Z229" s="273"/>
      <c r="AA229" s="273"/>
      <c r="AB229" s="273"/>
      <c r="AC229" s="273"/>
      <c r="AD229" s="273"/>
      <c r="AE229" s="272"/>
      <c r="AF229" s="273"/>
      <c r="AG229" s="273"/>
      <c r="AH229" s="273"/>
      <c r="AI229" s="273"/>
      <c r="AJ229" s="271"/>
      <c r="AK229" s="271"/>
      <c r="AL229" s="271"/>
      <c r="AM229" s="271"/>
      <c r="AN229" s="271"/>
      <c r="AO229" s="271"/>
      <c r="AP229" s="271"/>
    </row>
    <row r="230" spans="1:42" ht="15.75" customHeight="1" x14ac:dyDescent="0.25">
      <c r="A230" s="271"/>
      <c r="B230" s="272"/>
      <c r="C230" s="272"/>
      <c r="D230" s="272"/>
      <c r="E230" s="272"/>
      <c r="F230" s="272"/>
      <c r="G230" s="272"/>
      <c r="H230" s="273"/>
      <c r="I230" s="272"/>
      <c r="J230" s="272"/>
      <c r="K230" s="272"/>
      <c r="L230" s="375"/>
      <c r="M230" s="272"/>
      <c r="N230" s="272"/>
      <c r="O230" s="273"/>
      <c r="P230" s="273"/>
      <c r="Q230" s="273"/>
      <c r="R230" s="272"/>
      <c r="S230" s="272"/>
      <c r="T230" s="273"/>
      <c r="U230" s="273"/>
      <c r="V230" s="273"/>
      <c r="W230" s="273"/>
      <c r="X230" s="273"/>
      <c r="Y230" s="273"/>
      <c r="Z230" s="273"/>
      <c r="AA230" s="273"/>
      <c r="AB230" s="273"/>
      <c r="AC230" s="273"/>
      <c r="AD230" s="273"/>
      <c r="AE230" s="272"/>
      <c r="AF230" s="273"/>
      <c r="AG230" s="273"/>
      <c r="AH230" s="273"/>
      <c r="AI230" s="273"/>
      <c r="AJ230" s="271"/>
      <c r="AK230" s="271"/>
      <c r="AL230" s="271"/>
      <c r="AM230" s="271"/>
      <c r="AN230" s="271"/>
      <c r="AO230" s="271"/>
      <c r="AP230" s="271"/>
    </row>
    <row r="231" spans="1:42" ht="15.75" customHeight="1" x14ac:dyDescent="0.25">
      <c r="A231" s="271"/>
      <c r="B231" s="272"/>
      <c r="C231" s="272"/>
      <c r="D231" s="272"/>
      <c r="E231" s="272"/>
      <c r="F231" s="272"/>
      <c r="G231" s="272"/>
      <c r="H231" s="273"/>
      <c r="I231" s="272"/>
      <c r="J231" s="272"/>
      <c r="K231" s="272"/>
      <c r="L231" s="375"/>
      <c r="M231" s="272"/>
      <c r="N231" s="272"/>
      <c r="O231" s="273"/>
      <c r="P231" s="273"/>
      <c r="Q231" s="273"/>
      <c r="R231" s="272"/>
      <c r="S231" s="272"/>
      <c r="T231" s="273"/>
      <c r="U231" s="273"/>
      <c r="V231" s="273"/>
      <c r="W231" s="273"/>
      <c r="X231" s="273"/>
      <c r="Y231" s="273"/>
      <c r="Z231" s="273"/>
      <c r="AA231" s="273"/>
      <c r="AB231" s="273"/>
      <c r="AC231" s="273"/>
      <c r="AD231" s="273"/>
      <c r="AE231" s="272"/>
      <c r="AF231" s="273"/>
      <c r="AG231" s="273"/>
      <c r="AH231" s="273"/>
      <c r="AI231" s="273"/>
      <c r="AJ231" s="271"/>
      <c r="AK231" s="271"/>
      <c r="AL231" s="271"/>
      <c r="AM231" s="271"/>
      <c r="AN231" s="271"/>
      <c r="AO231" s="271"/>
      <c r="AP231" s="271"/>
    </row>
    <row r="232" spans="1:42" ht="15.75" customHeight="1" x14ac:dyDescent="0.25">
      <c r="A232" s="271"/>
      <c r="B232" s="272"/>
      <c r="C232" s="272"/>
      <c r="D232" s="272"/>
      <c r="E232" s="272"/>
      <c r="F232" s="272"/>
      <c r="G232" s="272"/>
      <c r="H232" s="273"/>
      <c r="I232" s="272"/>
      <c r="J232" s="272"/>
      <c r="K232" s="272"/>
      <c r="L232" s="375"/>
      <c r="M232" s="272"/>
      <c r="N232" s="272"/>
      <c r="O232" s="273"/>
      <c r="P232" s="273"/>
      <c r="Q232" s="273"/>
      <c r="R232" s="272"/>
      <c r="S232" s="272"/>
      <c r="T232" s="273"/>
      <c r="U232" s="273"/>
      <c r="V232" s="273"/>
      <c r="W232" s="273"/>
      <c r="X232" s="273"/>
      <c r="Y232" s="273"/>
      <c r="Z232" s="273"/>
      <c r="AA232" s="273"/>
      <c r="AB232" s="273"/>
      <c r="AC232" s="273"/>
      <c r="AD232" s="273"/>
      <c r="AE232" s="272"/>
      <c r="AF232" s="273"/>
      <c r="AG232" s="273"/>
      <c r="AH232" s="273"/>
      <c r="AI232" s="273"/>
      <c r="AJ232" s="271"/>
      <c r="AK232" s="271"/>
      <c r="AL232" s="271"/>
      <c r="AM232" s="271"/>
      <c r="AN232" s="271"/>
      <c r="AO232" s="271"/>
      <c r="AP232" s="271"/>
    </row>
    <row r="233" spans="1:42" ht="15.75" customHeight="1" x14ac:dyDescent="0.25">
      <c r="A233" s="271"/>
      <c r="B233" s="272"/>
      <c r="C233" s="272"/>
      <c r="D233" s="272"/>
      <c r="E233" s="272"/>
      <c r="F233" s="272"/>
      <c r="G233" s="272"/>
      <c r="H233" s="273"/>
      <c r="I233" s="272"/>
      <c r="J233" s="272"/>
      <c r="K233" s="272"/>
      <c r="L233" s="375"/>
      <c r="M233" s="272"/>
      <c r="N233" s="272"/>
      <c r="O233" s="273"/>
      <c r="P233" s="273"/>
      <c r="Q233" s="273"/>
      <c r="R233" s="272"/>
      <c r="S233" s="272"/>
      <c r="T233" s="273"/>
      <c r="U233" s="273"/>
      <c r="V233" s="273"/>
      <c r="W233" s="273"/>
      <c r="X233" s="273"/>
      <c r="Y233" s="273"/>
      <c r="Z233" s="273"/>
      <c r="AA233" s="273"/>
      <c r="AB233" s="273"/>
      <c r="AC233" s="273"/>
      <c r="AD233" s="273"/>
      <c r="AE233" s="272"/>
      <c r="AF233" s="273"/>
      <c r="AG233" s="273"/>
      <c r="AH233" s="273"/>
      <c r="AI233" s="273"/>
      <c r="AJ233" s="271"/>
      <c r="AK233" s="271"/>
      <c r="AL233" s="271"/>
      <c r="AM233" s="271"/>
      <c r="AN233" s="271"/>
      <c r="AO233" s="271"/>
      <c r="AP233" s="271"/>
    </row>
    <row r="234" spans="1:42" ht="15.75" customHeight="1" x14ac:dyDescent="0.25">
      <c r="A234" s="271"/>
      <c r="B234" s="272"/>
      <c r="C234" s="272"/>
      <c r="D234" s="272"/>
      <c r="E234" s="272"/>
      <c r="F234" s="272"/>
      <c r="G234" s="272"/>
      <c r="H234" s="273"/>
      <c r="I234" s="272"/>
      <c r="J234" s="272"/>
      <c r="K234" s="272"/>
      <c r="L234" s="375"/>
      <c r="M234" s="272"/>
      <c r="N234" s="272"/>
      <c r="O234" s="273"/>
      <c r="P234" s="273"/>
      <c r="Q234" s="273"/>
      <c r="R234" s="272"/>
      <c r="S234" s="272"/>
      <c r="T234" s="273"/>
      <c r="U234" s="273"/>
      <c r="V234" s="273"/>
      <c r="W234" s="273"/>
      <c r="X234" s="273"/>
      <c r="Y234" s="273"/>
      <c r="Z234" s="273"/>
      <c r="AA234" s="273"/>
      <c r="AB234" s="273"/>
      <c r="AC234" s="273"/>
      <c r="AD234" s="273"/>
      <c r="AE234" s="272"/>
      <c r="AF234" s="273"/>
      <c r="AG234" s="273"/>
      <c r="AH234" s="273"/>
      <c r="AI234" s="273"/>
      <c r="AJ234" s="271"/>
      <c r="AK234" s="271"/>
      <c r="AL234" s="271"/>
      <c r="AM234" s="271"/>
      <c r="AN234" s="271"/>
      <c r="AO234" s="271"/>
      <c r="AP234" s="271"/>
    </row>
    <row r="235" spans="1:42" ht="15.75" customHeight="1" x14ac:dyDescent="0.25">
      <c r="A235" s="271"/>
      <c r="B235" s="272"/>
      <c r="C235" s="272"/>
      <c r="D235" s="272"/>
      <c r="E235" s="272"/>
      <c r="F235" s="272"/>
      <c r="G235" s="272"/>
      <c r="H235" s="273"/>
      <c r="I235" s="272"/>
      <c r="J235" s="272"/>
      <c r="K235" s="272"/>
      <c r="L235" s="375"/>
      <c r="M235" s="272"/>
      <c r="N235" s="272"/>
      <c r="O235" s="273"/>
      <c r="P235" s="273"/>
      <c r="Q235" s="273"/>
      <c r="R235" s="272"/>
      <c r="S235" s="272"/>
      <c r="T235" s="273"/>
      <c r="U235" s="273"/>
      <c r="V235" s="273"/>
      <c r="W235" s="273"/>
      <c r="X235" s="273"/>
      <c r="Y235" s="273"/>
      <c r="Z235" s="273"/>
      <c r="AA235" s="273"/>
      <c r="AB235" s="273"/>
      <c r="AC235" s="273"/>
      <c r="AD235" s="273"/>
      <c r="AE235" s="272"/>
      <c r="AF235" s="273"/>
      <c r="AG235" s="273"/>
      <c r="AH235" s="273"/>
      <c r="AI235" s="273"/>
      <c r="AJ235" s="271"/>
      <c r="AK235" s="271"/>
      <c r="AL235" s="271"/>
      <c r="AM235" s="271"/>
      <c r="AN235" s="271"/>
      <c r="AO235" s="271"/>
      <c r="AP235" s="271"/>
    </row>
    <row r="236" spans="1:42" ht="15.75" customHeight="1" x14ac:dyDescent="0.25">
      <c r="A236" s="271"/>
      <c r="B236" s="272"/>
      <c r="C236" s="272"/>
      <c r="D236" s="272"/>
      <c r="E236" s="272"/>
      <c r="F236" s="272"/>
      <c r="G236" s="272"/>
      <c r="H236" s="273"/>
      <c r="I236" s="272"/>
      <c r="J236" s="272"/>
      <c r="K236" s="272"/>
      <c r="L236" s="375"/>
      <c r="M236" s="272"/>
      <c r="N236" s="272"/>
      <c r="O236" s="273"/>
      <c r="P236" s="273"/>
      <c r="Q236" s="273"/>
      <c r="R236" s="272"/>
      <c r="S236" s="272"/>
      <c r="T236" s="273"/>
      <c r="U236" s="273"/>
      <c r="V236" s="273"/>
      <c r="W236" s="273"/>
      <c r="X236" s="273"/>
      <c r="Y236" s="273"/>
      <c r="Z236" s="273"/>
      <c r="AA236" s="273"/>
      <c r="AB236" s="273"/>
      <c r="AC236" s="273"/>
      <c r="AD236" s="273"/>
      <c r="AE236" s="272"/>
      <c r="AF236" s="273"/>
      <c r="AG236" s="273"/>
      <c r="AH236" s="273"/>
      <c r="AI236" s="273"/>
      <c r="AJ236" s="271"/>
      <c r="AK236" s="271"/>
      <c r="AL236" s="271"/>
      <c r="AM236" s="271"/>
      <c r="AN236" s="271"/>
      <c r="AO236" s="271"/>
      <c r="AP236" s="271"/>
    </row>
    <row r="237" spans="1:42" ht="15.75" customHeight="1" x14ac:dyDescent="0.25">
      <c r="A237" s="271"/>
      <c r="B237" s="272"/>
      <c r="C237" s="272"/>
      <c r="D237" s="272"/>
      <c r="E237" s="272"/>
      <c r="F237" s="272"/>
      <c r="G237" s="272"/>
      <c r="H237" s="273"/>
      <c r="I237" s="272"/>
      <c r="J237" s="272"/>
      <c r="K237" s="272"/>
      <c r="L237" s="375"/>
      <c r="M237" s="272"/>
      <c r="N237" s="272"/>
      <c r="O237" s="273"/>
      <c r="P237" s="273"/>
      <c r="Q237" s="273"/>
      <c r="R237" s="272"/>
      <c r="S237" s="272"/>
      <c r="T237" s="273"/>
      <c r="U237" s="273"/>
      <c r="V237" s="273"/>
      <c r="W237" s="273"/>
      <c r="X237" s="273"/>
      <c r="Y237" s="273"/>
      <c r="Z237" s="273"/>
      <c r="AA237" s="273"/>
      <c r="AB237" s="273"/>
      <c r="AC237" s="273"/>
      <c r="AD237" s="273"/>
      <c r="AE237" s="272"/>
      <c r="AF237" s="273"/>
      <c r="AG237" s="273"/>
      <c r="AH237" s="273"/>
      <c r="AI237" s="273"/>
      <c r="AJ237" s="271"/>
      <c r="AK237" s="271"/>
      <c r="AL237" s="271"/>
      <c r="AM237" s="271"/>
      <c r="AN237" s="271"/>
      <c r="AO237" s="271"/>
      <c r="AP237" s="271"/>
    </row>
    <row r="238" spans="1:42" ht="15.75" customHeight="1" x14ac:dyDescent="0.25">
      <c r="A238" s="271"/>
      <c r="B238" s="272"/>
      <c r="C238" s="272"/>
      <c r="D238" s="272"/>
      <c r="E238" s="272"/>
      <c r="F238" s="272"/>
      <c r="G238" s="272"/>
      <c r="H238" s="273"/>
      <c r="I238" s="272"/>
      <c r="J238" s="272"/>
      <c r="K238" s="272"/>
      <c r="L238" s="375"/>
      <c r="M238" s="272"/>
      <c r="N238" s="272"/>
      <c r="O238" s="273"/>
      <c r="P238" s="273"/>
      <c r="Q238" s="273"/>
      <c r="R238" s="272"/>
      <c r="S238" s="272"/>
      <c r="T238" s="273"/>
      <c r="U238" s="273"/>
      <c r="V238" s="273"/>
      <c r="W238" s="273"/>
      <c r="X238" s="273"/>
      <c r="Y238" s="273"/>
      <c r="Z238" s="273"/>
      <c r="AA238" s="273"/>
      <c r="AB238" s="273"/>
      <c r="AC238" s="273"/>
      <c r="AD238" s="273"/>
      <c r="AE238" s="272"/>
      <c r="AF238" s="273"/>
      <c r="AG238" s="273"/>
      <c r="AH238" s="273"/>
      <c r="AI238" s="273"/>
      <c r="AJ238" s="271"/>
      <c r="AK238" s="271"/>
      <c r="AL238" s="271"/>
      <c r="AM238" s="271"/>
      <c r="AN238" s="271"/>
      <c r="AO238" s="271"/>
      <c r="AP238" s="271"/>
    </row>
    <row r="239" spans="1:42" ht="15.75" customHeight="1" x14ac:dyDescent="0.25">
      <c r="A239" s="271"/>
      <c r="B239" s="272"/>
      <c r="C239" s="272"/>
      <c r="D239" s="272"/>
      <c r="E239" s="272"/>
      <c r="F239" s="272"/>
      <c r="G239" s="272"/>
      <c r="H239" s="273"/>
      <c r="I239" s="272"/>
      <c r="J239" s="272"/>
      <c r="K239" s="272"/>
      <c r="L239" s="375"/>
      <c r="M239" s="272"/>
      <c r="N239" s="272"/>
      <c r="O239" s="273"/>
      <c r="P239" s="273"/>
      <c r="Q239" s="273"/>
      <c r="R239" s="272"/>
      <c r="S239" s="272"/>
      <c r="T239" s="273"/>
      <c r="U239" s="273"/>
      <c r="V239" s="273"/>
      <c r="W239" s="273"/>
      <c r="X239" s="273"/>
      <c r="Y239" s="273"/>
      <c r="Z239" s="273"/>
      <c r="AA239" s="273"/>
      <c r="AB239" s="273"/>
      <c r="AC239" s="273"/>
      <c r="AD239" s="273"/>
      <c r="AE239" s="272"/>
      <c r="AF239" s="273"/>
      <c r="AG239" s="273"/>
      <c r="AH239" s="273"/>
      <c r="AI239" s="273"/>
      <c r="AJ239" s="271"/>
      <c r="AK239" s="271"/>
      <c r="AL239" s="271"/>
      <c r="AM239" s="271"/>
      <c r="AN239" s="271"/>
      <c r="AO239" s="271"/>
      <c r="AP239" s="271"/>
    </row>
    <row r="240" spans="1:42" ht="15.75" customHeight="1" x14ac:dyDescent="0.25">
      <c r="A240" s="271"/>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c r="AA240" s="271"/>
      <c r="AB240" s="271"/>
      <c r="AC240" s="271"/>
      <c r="AD240" s="271"/>
      <c r="AE240" s="271"/>
      <c r="AF240" s="271"/>
      <c r="AG240" s="271"/>
      <c r="AH240" s="271"/>
      <c r="AI240" s="271"/>
      <c r="AJ240" s="271"/>
      <c r="AK240" s="271"/>
      <c r="AL240" s="271"/>
      <c r="AM240" s="271"/>
      <c r="AN240" s="271"/>
      <c r="AO240" s="271"/>
      <c r="AP240" s="271"/>
    </row>
    <row r="241" spans="1:42" ht="15.75" customHeight="1" x14ac:dyDescent="0.25">
      <c r="A241" s="271"/>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c r="AA241" s="271"/>
      <c r="AB241" s="271"/>
      <c r="AC241" s="271"/>
      <c r="AD241" s="271"/>
      <c r="AE241" s="271"/>
      <c r="AF241" s="271"/>
      <c r="AG241" s="271"/>
      <c r="AH241" s="271"/>
      <c r="AI241" s="271"/>
      <c r="AJ241" s="271"/>
      <c r="AK241" s="271"/>
      <c r="AL241" s="271"/>
      <c r="AM241" s="271"/>
      <c r="AN241" s="271"/>
      <c r="AO241" s="271"/>
      <c r="AP241" s="271"/>
    </row>
    <row r="242" spans="1:42" ht="15.75" customHeight="1" x14ac:dyDescent="0.25">
      <c r="A242" s="271"/>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c r="AA242" s="271"/>
      <c r="AB242" s="271"/>
      <c r="AC242" s="271"/>
      <c r="AD242" s="271"/>
      <c r="AE242" s="271"/>
      <c r="AF242" s="271"/>
      <c r="AG242" s="271"/>
      <c r="AH242" s="271"/>
      <c r="AI242" s="271"/>
      <c r="AJ242" s="271"/>
      <c r="AK242" s="271"/>
      <c r="AL242" s="271"/>
      <c r="AM242" s="271"/>
      <c r="AN242" s="271"/>
      <c r="AO242" s="271"/>
      <c r="AP242" s="271"/>
    </row>
    <row r="243" spans="1:42" ht="15.75" customHeight="1" x14ac:dyDescent="0.25">
      <c r="A243" s="271"/>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c r="AA243" s="271"/>
      <c r="AB243" s="271"/>
      <c r="AC243" s="271"/>
      <c r="AD243" s="271"/>
      <c r="AE243" s="271"/>
      <c r="AF243" s="271"/>
      <c r="AG243" s="271"/>
      <c r="AH243" s="271"/>
      <c r="AI243" s="271"/>
      <c r="AJ243" s="271"/>
      <c r="AK243" s="271"/>
      <c r="AL243" s="271"/>
      <c r="AM243" s="271"/>
      <c r="AN243" s="271"/>
      <c r="AO243" s="271"/>
      <c r="AP243" s="271"/>
    </row>
    <row r="244" spans="1:42" ht="15.75" customHeight="1" x14ac:dyDescent="0.25">
      <c r="A244" s="271"/>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c r="AA244" s="271"/>
      <c r="AB244" s="271"/>
      <c r="AC244" s="271"/>
      <c r="AD244" s="271"/>
      <c r="AE244" s="271"/>
      <c r="AF244" s="271"/>
      <c r="AG244" s="271"/>
      <c r="AH244" s="271"/>
      <c r="AI244" s="271"/>
      <c r="AJ244" s="271"/>
      <c r="AK244" s="271"/>
      <c r="AL244" s="271"/>
      <c r="AM244" s="271"/>
      <c r="AN244" s="271"/>
      <c r="AO244" s="271"/>
      <c r="AP244" s="271"/>
    </row>
    <row r="245" spans="1:42" ht="15.75" customHeight="1" x14ac:dyDescent="0.25">
      <c r="A245" s="271"/>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c r="AA245" s="271"/>
      <c r="AB245" s="271"/>
      <c r="AC245" s="271"/>
      <c r="AD245" s="271"/>
      <c r="AE245" s="271"/>
      <c r="AF245" s="271"/>
      <c r="AG245" s="271"/>
      <c r="AH245" s="271"/>
      <c r="AI245" s="271"/>
      <c r="AJ245" s="271"/>
      <c r="AK245" s="271"/>
      <c r="AL245" s="271"/>
      <c r="AM245" s="271"/>
      <c r="AN245" s="271"/>
      <c r="AO245" s="271"/>
      <c r="AP245" s="271"/>
    </row>
    <row r="246" spans="1:42" ht="15.75" customHeight="1" x14ac:dyDescent="0.25">
      <c r="A246" s="271"/>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c r="AA246" s="271"/>
      <c r="AB246" s="271"/>
      <c r="AC246" s="271"/>
      <c r="AD246" s="271"/>
      <c r="AE246" s="271"/>
      <c r="AF246" s="271"/>
      <c r="AG246" s="271"/>
      <c r="AH246" s="271"/>
      <c r="AI246" s="271"/>
      <c r="AJ246" s="271"/>
      <c r="AK246" s="271"/>
      <c r="AL246" s="271"/>
      <c r="AM246" s="271"/>
      <c r="AN246" s="271"/>
      <c r="AO246" s="271"/>
      <c r="AP246" s="271"/>
    </row>
    <row r="247" spans="1:42" ht="15.75" customHeight="1" x14ac:dyDescent="0.25">
      <c r="A247" s="271"/>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c r="AA247" s="271"/>
      <c r="AB247" s="271"/>
      <c r="AC247" s="271"/>
      <c r="AD247" s="271"/>
      <c r="AE247" s="271"/>
      <c r="AF247" s="271"/>
      <c r="AG247" s="271"/>
      <c r="AH247" s="271"/>
      <c r="AI247" s="271"/>
      <c r="AJ247" s="271"/>
      <c r="AK247" s="271"/>
      <c r="AL247" s="271"/>
      <c r="AM247" s="271"/>
      <c r="AN247" s="271"/>
      <c r="AO247" s="271"/>
      <c r="AP247" s="271"/>
    </row>
    <row r="248" spans="1:42" ht="15.75" customHeight="1" x14ac:dyDescent="0.25">
      <c r="A248" s="271"/>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c r="AA248" s="271"/>
      <c r="AB248" s="271"/>
      <c r="AC248" s="271"/>
      <c r="AD248" s="271"/>
      <c r="AE248" s="271"/>
      <c r="AF248" s="271"/>
      <c r="AG248" s="271"/>
      <c r="AH248" s="271"/>
      <c r="AI248" s="271"/>
      <c r="AJ248" s="271"/>
      <c r="AK248" s="271"/>
      <c r="AL248" s="271"/>
      <c r="AM248" s="271"/>
      <c r="AN248" s="271"/>
      <c r="AO248" s="271"/>
      <c r="AP248" s="271"/>
    </row>
    <row r="249" spans="1:42" ht="15.75" customHeight="1" x14ac:dyDescent="0.25">
      <c r="A249" s="271"/>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c r="AA249" s="271"/>
      <c r="AB249" s="271"/>
      <c r="AC249" s="271"/>
      <c r="AD249" s="271"/>
      <c r="AE249" s="271"/>
      <c r="AF249" s="271"/>
      <c r="AG249" s="271"/>
      <c r="AH249" s="271"/>
      <c r="AI249" s="271"/>
      <c r="AJ249" s="271"/>
      <c r="AK249" s="271"/>
      <c r="AL249" s="271"/>
      <c r="AM249" s="271"/>
      <c r="AN249" s="271"/>
      <c r="AO249" s="271"/>
      <c r="AP249" s="271"/>
    </row>
    <row r="250" spans="1:42" ht="15.75" customHeight="1" x14ac:dyDescent="0.25">
      <c r="A250" s="271"/>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c r="AM250" s="271"/>
      <c r="AN250" s="271"/>
      <c r="AO250" s="271"/>
      <c r="AP250" s="271"/>
    </row>
    <row r="251" spans="1:42"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row>
    <row r="252" spans="1:42"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row>
    <row r="253" spans="1:42"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row>
    <row r="254" spans="1:42"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row>
    <row r="255" spans="1:42"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row>
    <row r="256" spans="1:42"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row>
    <row r="257" spans="1:42"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row>
    <row r="258" spans="1:42"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row>
    <row r="259" spans="1:42"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row>
    <row r="260" spans="1:42"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row>
    <row r="261" spans="1:42"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row>
    <row r="262" spans="1:42"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row>
    <row r="263" spans="1:42"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row>
    <row r="264" spans="1:42"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row>
    <row r="265" spans="1:42"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row>
    <row r="266" spans="1:42"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row>
    <row r="267" spans="1:42"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row>
    <row r="268" spans="1:42"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row>
    <row r="269" spans="1:42"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row>
    <row r="270" spans="1:42"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row>
    <row r="271" spans="1:42"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row>
    <row r="272" spans="1:42"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row>
    <row r="273" spans="1:42"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row>
    <row r="274" spans="1:42"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row>
    <row r="275" spans="1:42"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row>
    <row r="276" spans="1:42"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row>
    <row r="277" spans="1:42"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row>
    <row r="278" spans="1:42"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row>
    <row r="279" spans="1:42"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row>
    <row r="280" spans="1:42"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row>
    <row r="281" spans="1:42"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row>
    <row r="282" spans="1:42"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row>
    <row r="283" spans="1:42"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row>
    <row r="284" spans="1:42"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row>
    <row r="285" spans="1:42"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row>
    <row r="286" spans="1:42"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row>
    <row r="287" spans="1:42"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row>
    <row r="288" spans="1:42"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row>
    <row r="289" spans="1:42"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row>
    <row r="290" spans="1:42"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row>
    <row r="291" spans="1:42"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row>
    <row r="292" spans="1:42"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row>
    <row r="293" spans="1:42"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row>
    <row r="294" spans="1:42"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row>
    <row r="295" spans="1:42"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row>
    <row r="296" spans="1:42"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row>
    <row r="297" spans="1:42"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row>
    <row r="298" spans="1:42"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row>
    <row r="299" spans="1:42"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row>
    <row r="300" spans="1:42"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row>
    <row r="301" spans="1:42"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row>
    <row r="302" spans="1:42"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row>
    <row r="303" spans="1:42"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row>
    <row r="304" spans="1:42"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row>
    <row r="305" spans="1:42"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row>
    <row r="306" spans="1:42"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row>
    <row r="307" spans="1:42"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row>
    <row r="308" spans="1:42"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row>
    <row r="309" spans="1:42"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row>
    <row r="310" spans="1:42"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row>
    <row r="311" spans="1:42"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row>
    <row r="312" spans="1:42"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row>
    <row r="313" spans="1:42"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row>
    <row r="314" spans="1:42"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row>
    <row r="315" spans="1:42"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row>
    <row r="316" spans="1:42"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row>
    <row r="317" spans="1:42"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row>
    <row r="318" spans="1:42"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row>
    <row r="319" spans="1:42"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row>
    <row r="320" spans="1:42"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row>
    <row r="321" spans="1:42"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row>
    <row r="322" spans="1:42"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row>
    <row r="323" spans="1:42"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row>
    <row r="324" spans="1:42"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row>
    <row r="325" spans="1:42"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row>
    <row r="326" spans="1:42"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row>
    <row r="327" spans="1:42"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row>
    <row r="328" spans="1:42"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row>
    <row r="329" spans="1:42"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row>
    <row r="330" spans="1:42"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row>
    <row r="331" spans="1:42"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row>
    <row r="332" spans="1:42"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row>
    <row r="333" spans="1:42"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row>
    <row r="334" spans="1:42"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row>
    <row r="335" spans="1:42"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row>
    <row r="336" spans="1:42"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row>
    <row r="337" spans="1:42"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row>
    <row r="338" spans="1:42" ht="15.75" customHeight="1" x14ac:dyDescent="0.25">
      <c r="A338" s="281"/>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281"/>
      <c r="Y338" s="281"/>
      <c r="Z338" s="281"/>
      <c r="AA338" s="281"/>
      <c r="AB338" s="281"/>
      <c r="AC338" s="281"/>
      <c r="AD338" s="281"/>
      <c r="AE338" s="281"/>
      <c r="AF338" s="281"/>
      <c r="AG338" s="281"/>
      <c r="AH338" s="281"/>
      <c r="AI338" s="281"/>
      <c r="AJ338" s="281"/>
      <c r="AK338" s="281"/>
      <c r="AL338" s="281"/>
      <c r="AM338" s="281"/>
      <c r="AN338" s="281"/>
      <c r="AO338" s="281"/>
      <c r="AP338" s="281"/>
    </row>
    <row r="339" spans="1:42" ht="15.75" customHeight="1" x14ac:dyDescent="0.25">
      <c r="A339" s="281"/>
      <c r="B339" s="281"/>
      <c r="C339" s="281"/>
      <c r="D339" s="281"/>
      <c r="E339" s="281"/>
      <c r="F339" s="281"/>
      <c r="G339" s="281"/>
      <c r="H339" s="281"/>
      <c r="I339" s="281"/>
      <c r="J339" s="281"/>
      <c r="K339" s="281"/>
      <c r="L339" s="281"/>
      <c r="M339" s="281"/>
      <c r="N339" s="281"/>
      <c r="O339" s="281"/>
      <c r="P339" s="281"/>
      <c r="Q339" s="281"/>
      <c r="R339" s="281"/>
      <c r="S339" s="281"/>
      <c r="T339" s="281"/>
      <c r="U339" s="281"/>
      <c r="V339" s="281"/>
      <c r="W339" s="281"/>
      <c r="X339" s="281"/>
      <c r="Y339" s="281"/>
      <c r="Z339" s="281"/>
      <c r="AA339" s="281"/>
      <c r="AB339" s="281"/>
      <c r="AC339" s="281"/>
      <c r="AD339" s="281"/>
      <c r="AE339" s="281"/>
      <c r="AF339" s="281"/>
      <c r="AG339" s="281"/>
      <c r="AH339" s="281"/>
      <c r="AI339" s="281"/>
      <c r="AJ339" s="281"/>
      <c r="AK339" s="281"/>
      <c r="AL339" s="281"/>
      <c r="AM339" s="281"/>
      <c r="AN339" s="281"/>
      <c r="AO339" s="281"/>
      <c r="AP339" s="281"/>
    </row>
    <row r="340" spans="1:42" ht="15.75" customHeight="1" x14ac:dyDescent="0.25">
      <c r="A340" s="281"/>
      <c r="B340" s="281"/>
      <c r="C340" s="281"/>
      <c r="D340" s="281"/>
      <c r="E340" s="281"/>
      <c r="F340" s="281"/>
      <c r="G340" s="281"/>
      <c r="H340" s="281"/>
      <c r="I340" s="281"/>
      <c r="J340" s="281"/>
      <c r="K340" s="281"/>
      <c r="L340" s="281"/>
      <c r="M340" s="281"/>
      <c r="N340" s="281"/>
      <c r="O340" s="281"/>
      <c r="P340" s="281"/>
      <c r="Q340" s="281"/>
      <c r="R340" s="281"/>
      <c r="S340" s="281"/>
      <c r="T340" s="281"/>
      <c r="U340" s="281"/>
      <c r="V340" s="281"/>
      <c r="W340" s="281"/>
      <c r="X340" s="281"/>
      <c r="Y340" s="281"/>
      <c r="Z340" s="281"/>
      <c r="AA340" s="281"/>
      <c r="AB340" s="281"/>
      <c r="AC340" s="281"/>
      <c r="AD340" s="281"/>
      <c r="AE340" s="281"/>
      <c r="AF340" s="281"/>
      <c r="AG340" s="281"/>
      <c r="AH340" s="281"/>
      <c r="AI340" s="281"/>
      <c r="AJ340" s="281"/>
      <c r="AK340" s="281"/>
      <c r="AL340" s="281"/>
      <c r="AM340" s="281"/>
      <c r="AN340" s="281"/>
      <c r="AO340" s="281"/>
      <c r="AP340" s="281"/>
    </row>
    <row r="341" spans="1:42" ht="15.75" customHeight="1" x14ac:dyDescent="0.25">
      <c r="A341" s="281"/>
      <c r="B341" s="281"/>
      <c r="C341" s="281"/>
      <c r="D341" s="281"/>
      <c r="E341" s="281"/>
      <c r="F341" s="281"/>
      <c r="G341" s="281"/>
      <c r="H341" s="281"/>
      <c r="I341" s="281"/>
      <c r="J341" s="281"/>
      <c r="K341" s="281"/>
      <c r="L341" s="281"/>
      <c r="M341" s="281"/>
      <c r="N341" s="281"/>
      <c r="O341" s="281"/>
      <c r="P341" s="281"/>
      <c r="Q341" s="281"/>
      <c r="R341" s="281"/>
      <c r="S341" s="281"/>
      <c r="T341" s="281"/>
      <c r="U341" s="281"/>
      <c r="V341" s="281"/>
      <c r="W341" s="281"/>
      <c r="X341" s="281"/>
      <c r="Y341" s="281"/>
      <c r="Z341" s="281"/>
      <c r="AA341" s="281"/>
      <c r="AB341" s="281"/>
      <c r="AC341" s="281"/>
      <c r="AD341" s="281"/>
      <c r="AE341" s="281"/>
      <c r="AF341" s="281"/>
      <c r="AG341" s="281"/>
      <c r="AH341" s="281"/>
      <c r="AI341" s="281"/>
      <c r="AJ341" s="281"/>
      <c r="AK341" s="281"/>
      <c r="AL341" s="281"/>
      <c r="AM341" s="281"/>
      <c r="AN341" s="281"/>
      <c r="AO341" s="281"/>
      <c r="AP341" s="281"/>
    </row>
    <row r="342" spans="1:42" ht="15.75" customHeight="1" x14ac:dyDescent="0.25">
      <c r="A342" s="281"/>
      <c r="B342" s="281"/>
      <c r="C342" s="281"/>
      <c r="D342" s="281"/>
      <c r="E342" s="281"/>
      <c r="F342" s="281"/>
      <c r="G342" s="281"/>
      <c r="H342" s="281"/>
      <c r="I342" s="281"/>
      <c r="J342" s="281"/>
      <c r="K342" s="281"/>
      <c r="L342" s="281"/>
      <c r="M342" s="281"/>
      <c r="N342" s="281"/>
      <c r="O342" s="281"/>
      <c r="P342" s="281"/>
      <c r="Q342" s="281"/>
      <c r="R342" s="281"/>
      <c r="S342" s="281"/>
      <c r="T342" s="281"/>
      <c r="U342" s="281"/>
      <c r="V342" s="281"/>
      <c r="W342" s="281"/>
      <c r="X342" s="281"/>
      <c r="Y342" s="281"/>
      <c r="Z342" s="281"/>
      <c r="AA342" s="281"/>
      <c r="AB342" s="281"/>
      <c r="AC342" s="281"/>
      <c r="AD342" s="281"/>
      <c r="AE342" s="281"/>
      <c r="AF342" s="281"/>
      <c r="AG342" s="281"/>
      <c r="AH342" s="281"/>
      <c r="AI342" s="281"/>
      <c r="AJ342" s="281"/>
      <c r="AK342" s="281"/>
      <c r="AL342" s="281"/>
      <c r="AM342" s="281"/>
      <c r="AN342" s="281"/>
      <c r="AO342" s="281"/>
      <c r="AP342" s="281"/>
    </row>
    <row r="343" spans="1:42" ht="15.75" customHeight="1" x14ac:dyDescent="0.25">
      <c r="A343" s="281"/>
      <c r="B343" s="281"/>
      <c r="C343" s="281"/>
      <c r="D343" s="281"/>
      <c r="E343" s="281"/>
      <c r="F343" s="281"/>
      <c r="G343" s="281"/>
      <c r="H343" s="281"/>
      <c r="I343" s="281"/>
      <c r="J343" s="281"/>
      <c r="K343" s="281"/>
      <c r="L343" s="281"/>
      <c r="M343" s="281"/>
      <c r="N343" s="281"/>
      <c r="O343" s="281"/>
      <c r="P343" s="281"/>
      <c r="Q343" s="281"/>
      <c r="R343" s="281"/>
      <c r="S343" s="281"/>
      <c r="T343" s="281"/>
      <c r="U343" s="281"/>
      <c r="V343" s="281"/>
      <c r="W343" s="281"/>
      <c r="X343" s="281"/>
      <c r="Y343" s="281"/>
      <c r="Z343" s="281"/>
      <c r="AA343" s="281"/>
      <c r="AB343" s="281"/>
      <c r="AC343" s="281"/>
      <c r="AD343" s="281"/>
      <c r="AE343" s="281"/>
      <c r="AF343" s="281"/>
      <c r="AG343" s="281"/>
      <c r="AH343" s="281"/>
      <c r="AI343" s="281"/>
      <c r="AJ343" s="281"/>
      <c r="AK343" s="281"/>
      <c r="AL343" s="281"/>
      <c r="AM343" s="281"/>
      <c r="AN343" s="281"/>
      <c r="AO343" s="281"/>
      <c r="AP343" s="281"/>
    </row>
    <row r="344" spans="1:42" ht="15.75" customHeight="1" x14ac:dyDescent="0.25">
      <c r="A344" s="281"/>
      <c r="B344" s="281"/>
      <c r="C344" s="281"/>
      <c r="D344" s="281"/>
      <c r="E344" s="281"/>
      <c r="F344" s="281"/>
      <c r="G344" s="281"/>
      <c r="H344" s="281"/>
      <c r="I344" s="281"/>
      <c r="J344" s="281"/>
      <c r="K344" s="281"/>
      <c r="L344" s="281"/>
      <c r="M344" s="281"/>
      <c r="N344" s="281"/>
      <c r="O344" s="281"/>
      <c r="P344" s="281"/>
      <c r="Q344" s="281"/>
      <c r="R344" s="281"/>
      <c r="S344" s="281"/>
      <c r="T344" s="281"/>
      <c r="U344" s="281"/>
      <c r="V344" s="281"/>
      <c r="W344" s="281"/>
      <c r="X344" s="281"/>
      <c r="Y344" s="281"/>
      <c r="Z344" s="281"/>
      <c r="AA344" s="281"/>
      <c r="AB344" s="281"/>
      <c r="AC344" s="281"/>
      <c r="AD344" s="281"/>
      <c r="AE344" s="281"/>
      <c r="AF344" s="281"/>
      <c r="AG344" s="281"/>
      <c r="AH344" s="281"/>
      <c r="AI344" s="281"/>
      <c r="AJ344" s="281"/>
      <c r="AK344" s="281"/>
      <c r="AL344" s="281"/>
      <c r="AM344" s="281"/>
      <c r="AN344" s="281"/>
      <c r="AO344" s="281"/>
      <c r="AP344" s="281"/>
    </row>
    <row r="345" spans="1:42" ht="15.75" customHeight="1" x14ac:dyDescent="0.25">
      <c r="A345" s="281"/>
      <c r="B345" s="281"/>
      <c r="C345" s="281"/>
      <c r="D345" s="281"/>
      <c r="E345" s="281"/>
      <c r="F345" s="281"/>
      <c r="G345" s="281"/>
      <c r="H345" s="281"/>
      <c r="I345" s="281"/>
      <c r="J345" s="281"/>
      <c r="K345" s="281"/>
      <c r="L345" s="281"/>
      <c r="M345" s="281"/>
      <c r="N345" s="281"/>
      <c r="O345" s="281"/>
      <c r="P345" s="281"/>
      <c r="Q345" s="281"/>
      <c r="R345" s="281"/>
      <c r="S345" s="281"/>
      <c r="T345" s="281"/>
      <c r="U345" s="281"/>
      <c r="V345" s="281"/>
      <c r="W345" s="281"/>
      <c r="X345" s="281"/>
      <c r="Y345" s="281"/>
      <c r="Z345" s="281"/>
      <c r="AA345" s="281"/>
      <c r="AB345" s="281"/>
      <c r="AC345" s="281"/>
      <c r="AD345" s="281"/>
      <c r="AE345" s="281"/>
      <c r="AF345" s="281"/>
      <c r="AG345" s="281"/>
      <c r="AH345" s="281"/>
      <c r="AI345" s="281"/>
      <c r="AJ345" s="281"/>
      <c r="AK345" s="281"/>
      <c r="AL345" s="281"/>
      <c r="AM345" s="281"/>
      <c r="AN345" s="281"/>
      <c r="AO345" s="281"/>
      <c r="AP345" s="281"/>
    </row>
    <row r="346" spans="1:42" ht="15.75" customHeight="1" x14ac:dyDescent="0.25">
      <c r="A346" s="281"/>
      <c r="B346" s="281"/>
      <c r="C346" s="281"/>
      <c r="D346" s="281"/>
      <c r="E346" s="281"/>
      <c r="F346" s="281"/>
      <c r="G346" s="281"/>
      <c r="H346" s="281"/>
      <c r="I346" s="281"/>
      <c r="J346" s="281"/>
      <c r="K346" s="281"/>
      <c r="L346" s="281"/>
      <c r="M346" s="281"/>
      <c r="N346" s="281"/>
      <c r="O346" s="281"/>
      <c r="P346" s="281"/>
      <c r="Q346" s="281"/>
      <c r="R346" s="281"/>
      <c r="S346" s="281"/>
      <c r="T346" s="281"/>
      <c r="U346" s="281"/>
      <c r="V346" s="281"/>
      <c r="W346" s="281"/>
      <c r="X346" s="281"/>
      <c r="Y346" s="281"/>
      <c r="Z346" s="281"/>
      <c r="AA346" s="281"/>
      <c r="AB346" s="281"/>
      <c r="AC346" s="281"/>
      <c r="AD346" s="281"/>
      <c r="AE346" s="281"/>
      <c r="AF346" s="281"/>
      <c r="AG346" s="281"/>
      <c r="AH346" s="281"/>
      <c r="AI346" s="281"/>
      <c r="AJ346" s="281"/>
      <c r="AK346" s="281"/>
      <c r="AL346" s="281"/>
      <c r="AM346" s="281"/>
      <c r="AN346" s="281"/>
      <c r="AO346" s="281"/>
      <c r="AP346" s="281"/>
    </row>
    <row r="347" spans="1:42" ht="15.75" customHeight="1" x14ac:dyDescent="0.25">
      <c r="A347" s="281"/>
      <c r="B347" s="281"/>
      <c r="C347" s="281"/>
      <c r="D347" s="281"/>
      <c r="E347" s="281"/>
      <c r="F347" s="281"/>
      <c r="G347" s="281"/>
      <c r="H347" s="281"/>
      <c r="I347" s="281"/>
      <c r="J347" s="281"/>
      <c r="K347" s="281"/>
      <c r="L347" s="281"/>
      <c r="M347" s="281"/>
      <c r="N347" s="281"/>
      <c r="O347" s="281"/>
      <c r="P347" s="281"/>
      <c r="Q347" s="281"/>
      <c r="R347" s="281"/>
      <c r="S347" s="281"/>
      <c r="T347" s="281"/>
      <c r="U347" s="281"/>
      <c r="V347" s="281"/>
      <c r="W347" s="281"/>
      <c r="X347" s="281"/>
      <c r="Y347" s="281"/>
      <c r="Z347" s="281"/>
      <c r="AA347" s="281"/>
      <c r="AB347" s="281"/>
      <c r="AC347" s="281"/>
      <c r="AD347" s="281"/>
      <c r="AE347" s="281"/>
      <c r="AF347" s="281"/>
      <c r="AG347" s="281"/>
      <c r="AH347" s="281"/>
      <c r="AI347" s="281"/>
      <c r="AJ347" s="281"/>
      <c r="AK347" s="281"/>
      <c r="AL347" s="281"/>
      <c r="AM347" s="281"/>
      <c r="AN347" s="281"/>
      <c r="AO347" s="281"/>
      <c r="AP347" s="281"/>
    </row>
    <row r="348" spans="1:42" ht="15.75" customHeight="1" x14ac:dyDescent="0.25">
      <c r="A348" s="281"/>
      <c r="B348" s="281"/>
      <c r="C348" s="281"/>
      <c r="D348" s="281"/>
      <c r="E348" s="281"/>
      <c r="F348" s="281"/>
      <c r="G348" s="281"/>
      <c r="H348" s="281"/>
      <c r="I348" s="281"/>
      <c r="J348" s="281"/>
      <c r="K348" s="281"/>
      <c r="L348" s="281"/>
      <c r="M348" s="281"/>
      <c r="N348" s="281"/>
      <c r="O348" s="281"/>
      <c r="P348" s="281"/>
      <c r="Q348" s="281"/>
      <c r="R348" s="281"/>
      <c r="S348" s="281"/>
      <c r="T348" s="281"/>
      <c r="U348" s="281"/>
      <c r="V348" s="281"/>
      <c r="W348" s="281"/>
      <c r="X348" s="281"/>
      <c r="Y348" s="281"/>
      <c r="Z348" s="281"/>
      <c r="AA348" s="281"/>
      <c r="AB348" s="281"/>
      <c r="AC348" s="281"/>
      <c r="AD348" s="281"/>
      <c r="AE348" s="281"/>
      <c r="AF348" s="281"/>
      <c r="AG348" s="281"/>
      <c r="AH348" s="281"/>
      <c r="AI348" s="281"/>
      <c r="AJ348" s="281"/>
      <c r="AK348" s="281"/>
      <c r="AL348" s="281"/>
      <c r="AM348" s="281"/>
      <c r="AN348" s="281"/>
      <c r="AO348" s="281"/>
      <c r="AP348" s="281"/>
    </row>
    <row r="349" spans="1:42" ht="15.75" customHeight="1" x14ac:dyDescent="0.25">
      <c r="A349" s="281"/>
      <c r="B349" s="281"/>
      <c r="C349" s="281"/>
      <c r="D349" s="281"/>
      <c r="E349" s="281"/>
      <c r="F349" s="281"/>
      <c r="G349" s="281"/>
      <c r="H349" s="281"/>
      <c r="I349" s="281"/>
      <c r="J349" s="281"/>
      <c r="K349" s="281"/>
      <c r="L349" s="281"/>
      <c r="M349" s="281"/>
      <c r="N349" s="281"/>
      <c r="O349" s="281"/>
      <c r="P349" s="281"/>
      <c r="Q349" s="281"/>
      <c r="R349" s="281"/>
      <c r="S349" s="281"/>
      <c r="T349" s="281"/>
      <c r="U349" s="281"/>
      <c r="V349" s="281"/>
      <c r="W349" s="281"/>
      <c r="X349" s="281"/>
      <c r="Y349" s="281"/>
      <c r="Z349" s="281"/>
      <c r="AA349" s="281"/>
      <c r="AB349" s="281"/>
      <c r="AC349" s="281"/>
      <c r="AD349" s="281"/>
      <c r="AE349" s="281"/>
      <c r="AF349" s="281"/>
      <c r="AG349" s="281"/>
      <c r="AH349" s="281"/>
      <c r="AI349" s="281"/>
      <c r="AJ349" s="281"/>
      <c r="AK349" s="281"/>
      <c r="AL349" s="281"/>
      <c r="AM349" s="281"/>
      <c r="AN349" s="281"/>
      <c r="AO349" s="281"/>
      <c r="AP349" s="281"/>
    </row>
    <row r="350" spans="1:42" ht="15.75" customHeight="1" x14ac:dyDescent="0.25">
      <c r="A350" s="281"/>
      <c r="B350" s="281"/>
      <c r="C350" s="281"/>
      <c r="D350" s="281"/>
      <c r="E350" s="281"/>
      <c r="F350" s="281"/>
      <c r="G350" s="281"/>
      <c r="H350" s="281"/>
      <c r="I350" s="281"/>
      <c r="J350" s="281"/>
      <c r="K350" s="281"/>
      <c r="L350" s="281"/>
      <c r="M350" s="281"/>
      <c r="N350" s="281"/>
      <c r="O350" s="281"/>
      <c r="P350" s="281"/>
      <c r="Q350" s="281"/>
      <c r="R350" s="281"/>
      <c r="S350" s="281"/>
      <c r="T350" s="281"/>
      <c r="U350" s="281"/>
      <c r="V350" s="281"/>
      <c r="W350" s="281"/>
      <c r="X350" s="281"/>
      <c r="Y350" s="281"/>
      <c r="Z350" s="281"/>
      <c r="AA350" s="281"/>
      <c r="AB350" s="281"/>
      <c r="AC350" s="281"/>
      <c r="AD350" s="281"/>
      <c r="AE350" s="281"/>
      <c r="AF350" s="281"/>
      <c r="AG350" s="281"/>
      <c r="AH350" s="281"/>
      <c r="AI350" s="281"/>
      <c r="AJ350" s="281"/>
      <c r="AK350" s="281"/>
      <c r="AL350" s="281"/>
      <c r="AM350" s="281"/>
      <c r="AN350" s="281"/>
      <c r="AO350" s="281"/>
      <c r="AP350" s="281"/>
    </row>
    <row r="351" spans="1:42" ht="15.75" customHeight="1" x14ac:dyDescent="0.25">
      <c r="A351" s="281"/>
      <c r="B351" s="281"/>
      <c r="C351" s="281"/>
      <c r="D351" s="281"/>
      <c r="E351" s="281"/>
      <c r="F351" s="281"/>
      <c r="G351" s="281"/>
      <c r="H351" s="281"/>
      <c r="I351" s="281"/>
      <c r="J351" s="281"/>
      <c r="K351" s="281"/>
      <c r="L351" s="281"/>
      <c r="M351" s="281"/>
      <c r="N351" s="281"/>
      <c r="O351" s="281"/>
      <c r="P351" s="281"/>
      <c r="Q351" s="281"/>
      <c r="R351" s="281"/>
      <c r="S351" s="281"/>
      <c r="T351" s="281"/>
      <c r="U351" s="281"/>
      <c r="V351" s="281"/>
      <c r="W351" s="281"/>
      <c r="X351" s="281"/>
      <c r="Y351" s="281"/>
      <c r="Z351" s="281"/>
      <c r="AA351" s="281"/>
      <c r="AB351" s="281"/>
      <c r="AC351" s="281"/>
      <c r="AD351" s="281"/>
      <c r="AE351" s="281"/>
      <c r="AF351" s="281"/>
      <c r="AG351" s="281"/>
      <c r="AH351" s="281"/>
      <c r="AI351" s="281"/>
      <c r="AJ351" s="281"/>
      <c r="AK351" s="281"/>
      <c r="AL351" s="281"/>
      <c r="AM351" s="281"/>
      <c r="AN351" s="281"/>
      <c r="AO351" s="281"/>
      <c r="AP351" s="281"/>
    </row>
    <row r="352" spans="1:42" ht="15.75" customHeight="1" x14ac:dyDescent="0.25">
      <c r="A352" s="281"/>
      <c r="B352" s="281"/>
      <c r="C352" s="281"/>
      <c r="D352" s="281"/>
      <c r="E352" s="281"/>
      <c r="F352" s="281"/>
      <c r="G352" s="281"/>
      <c r="H352" s="281"/>
      <c r="I352" s="281"/>
      <c r="J352" s="281"/>
      <c r="K352" s="281"/>
      <c r="L352" s="281"/>
      <c r="M352" s="281"/>
      <c r="N352" s="281"/>
      <c r="O352" s="281"/>
      <c r="P352" s="281"/>
      <c r="Q352" s="281"/>
      <c r="R352" s="281"/>
      <c r="S352" s="281"/>
      <c r="T352" s="281"/>
      <c r="U352" s="281"/>
      <c r="V352" s="281"/>
      <c r="W352" s="281"/>
      <c r="X352" s="281"/>
      <c r="Y352" s="281"/>
      <c r="Z352" s="281"/>
      <c r="AA352" s="281"/>
      <c r="AB352" s="281"/>
      <c r="AC352" s="281"/>
      <c r="AD352" s="281"/>
      <c r="AE352" s="281"/>
      <c r="AF352" s="281"/>
      <c r="AG352" s="281"/>
      <c r="AH352" s="281"/>
      <c r="AI352" s="281"/>
      <c r="AJ352" s="281"/>
      <c r="AK352" s="281"/>
      <c r="AL352" s="281"/>
      <c r="AM352" s="281"/>
      <c r="AN352" s="281"/>
      <c r="AO352" s="281"/>
      <c r="AP352" s="281"/>
    </row>
    <row r="353" spans="1:42" ht="15.75" customHeight="1" x14ac:dyDescent="0.25">
      <c r="A353" s="281"/>
      <c r="B353" s="281"/>
      <c r="C353" s="281"/>
      <c r="D353" s="281"/>
      <c r="E353" s="281"/>
      <c r="F353" s="281"/>
      <c r="G353" s="281"/>
      <c r="H353" s="281"/>
      <c r="I353" s="281"/>
      <c r="J353" s="281"/>
      <c r="K353" s="281"/>
      <c r="L353" s="281"/>
      <c r="M353" s="281"/>
      <c r="N353" s="281"/>
      <c r="O353" s="281"/>
      <c r="P353" s="281"/>
      <c r="Q353" s="281"/>
      <c r="R353" s="281"/>
      <c r="S353" s="281"/>
      <c r="T353" s="281"/>
      <c r="U353" s="281"/>
      <c r="V353" s="281"/>
      <c r="W353" s="281"/>
      <c r="X353" s="281"/>
      <c r="Y353" s="281"/>
      <c r="Z353" s="281"/>
      <c r="AA353" s="281"/>
      <c r="AB353" s="281"/>
      <c r="AC353" s="281"/>
      <c r="AD353" s="281"/>
      <c r="AE353" s="281"/>
      <c r="AF353" s="281"/>
      <c r="AG353" s="281"/>
      <c r="AH353" s="281"/>
      <c r="AI353" s="281"/>
      <c r="AJ353" s="281"/>
      <c r="AK353" s="281"/>
      <c r="AL353" s="281"/>
      <c r="AM353" s="281"/>
      <c r="AN353" s="281"/>
      <c r="AO353" s="281"/>
      <c r="AP353" s="281"/>
    </row>
    <row r="354" spans="1:42" ht="15.75" customHeight="1" x14ac:dyDescent="0.25">
      <c r="A354" s="281"/>
      <c r="B354" s="281"/>
      <c r="C354" s="281"/>
      <c r="D354" s="281"/>
      <c r="E354" s="281"/>
      <c r="F354" s="281"/>
      <c r="G354" s="281"/>
      <c r="H354" s="281"/>
      <c r="I354" s="281"/>
      <c r="J354" s="281"/>
      <c r="K354" s="281"/>
      <c r="L354" s="281"/>
      <c r="M354" s="281"/>
      <c r="N354" s="281"/>
      <c r="O354" s="281"/>
      <c r="P354" s="281"/>
      <c r="Q354" s="281"/>
      <c r="R354" s="281"/>
      <c r="S354" s="281"/>
      <c r="T354" s="281"/>
      <c r="U354" s="281"/>
      <c r="V354" s="281"/>
      <c r="W354" s="281"/>
      <c r="X354" s="281"/>
      <c r="Y354" s="281"/>
      <c r="Z354" s="281"/>
      <c r="AA354" s="281"/>
      <c r="AB354" s="281"/>
      <c r="AC354" s="281"/>
      <c r="AD354" s="281"/>
      <c r="AE354" s="281"/>
      <c r="AF354" s="281"/>
      <c r="AG354" s="281"/>
      <c r="AH354" s="281"/>
      <c r="AI354" s="281"/>
      <c r="AJ354" s="281"/>
      <c r="AK354" s="281"/>
      <c r="AL354" s="281"/>
      <c r="AM354" s="281"/>
      <c r="AN354" s="281"/>
      <c r="AO354" s="281"/>
      <c r="AP354" s="281"/>
    </row>
    <row r="355" spans="1:42" ht="15.75" customHeight="1" x14ac:dyDescent="0.25">
      <c r="A355" s="281"/>
      <c r="B355" s="281"/>
      <c r="C355" s="281"/>
      <c r="D355" s="281"/>
      <c r="E355" s="281"/>
      <c r="F355" s="281"/>
      <c r="G355" s="281"/>
      <c r="H355" s="281"/>
      <c r="I355" s="281"/>
      <c r="J355" s="281"/>
      <c r="K355" s="281"/>
      <c r="L355" s="281"/>
      <c r="M355" s="281"/>
      <c r="N355" s="281"/>
      <c r="O355" s="281"/>
      <c r="P355" s="281"/>
      <c r="Q355" s="281"/>
      <c r="R355" s="281"/>
      <c r="S355" s="281"/>
      <c r="T355" s="281"/>
      <c r="U355" s="281"/>
      <c r="V355" s="281"/>
      <c r="W355" s="281"/>
      <c r="X355" s="281"/>
      <c r="Y355" s="281"/>
      <c r="Z355" s="281"/>
      <c r="AA355" s="281"/>
      <c r="AB355" s="281"/>
      <c r="AC355" s="281"/>
      <c r="AD355" s="281"/>
      <c r="AE355" s="281"/>
      <c r="AF355" s="281"/>
      <c r="AG355" s="281"/>
      <c r="AH355" s="281"/>
      <c r="AI355" s="281"/>
      <c r="AJ355" s="281"/>
      <c r="AK355" s="281"/>
      <c r="AL355" s="281"/>
      <c r="AM355" s="281"/>
      <c r="AN355" s="281"/>
      <c r="AO355" s="281"/>
      <c r="AP355" s="281"/>
    </row>
    <row r="356" spans="1:42" ht="15.75" customHeight="1" x14ac:dyDescent="0.25">
      <c r="A356" s="281"/>
      <c r="B356" s="281"/>
      <c r="C356" s="281"/>
      <c r="D356" s="281"/>
      <c r="E356" s="281"/>
      <c r="F356" s="281"/>
      <c r="G356" s="281"/>
      <c r="H356" s="281"/>
      <c r="I356" s="281"/>
      <c r="J356" s="281"/>
      <c r="K356" s="281"/>
      <c r="L356" s="281"/>
      <c r="M356" s="281"/>
      <c r="N356" s="281"/>
      <c r="O356" s="281"/>
      <c r="P356" s="281"/>
      <c r="Q356" s="281"/>
      <c r="R356" s="281"/>
      <c r="S356" s="281"/>
      <c r="T356" s="281"/>
      <c r="U356" s="281"/>
      <c r="V356" s="281"/>
      <c r="W356" s="281"/>
      <c r="X356" s="281"/>
      <c r="Y356" s="281"/>
      <c r="Z356" s="281"/>
      <c r="AA356" s="281"/>
      <c r="AB356" s="281"/>
      <c r="AC356" s="281"/>
      <c r="AD356" s="281"/>
      <c r="AE356" s="281"/>
      <c r="AF356" s="281"/>
      <c r="AG356" s="281"/>
      <c r="AH356" s="281"/>
      <c r="AI356" s="281"/>
      <c r="AJ356" s="281"/>
      <c r="AK356" s="281"/>
      <c r="AL356" s="281"/>
      <c r="AM356" s="281"/>
      <c r="AN356" s="281"/>
      <c r="AO356" s="281"/>
      <c r="AP356" s="281"/>
    </row>
    <row r="357" spans="1:42" ht="15.75" customHeight="1" x14ac:dyDescent="0.25">
      <c r="A357" s="281"/>
      <c r="B357" s="281"/>
      <c r="C357" s="281"/>
      <c r="D357" s="281"/>
      <c r="E357" s="281"/>
      <c r="F357" s="281"/>
      <c r="G357" s="281"/>
      <c r="H357" s="281"/>
      <c r="I357" s="281"/>
      <c r="J357" s="281"/>
      <c r="K357" s="281"/>
      <c r="L357" s="281"/>
      <c r="M357" s="281"/>
      <c r="N357" s="281"/>
      <c r="O357" s="281"/>
      <c r="P357" s="281"/>
      <c r="Q357" s="281"/>
      <c r="R357" s="281"/>
      <c r="S357" s="281"/>
      <c r="T357" s="281"/>
      <c r="U357" s="281"/>
      <c r="V357" s="281"/>
      <c r="W357" s="281"/>
      <c r="X357" s="281"/>
      <c r="Y357" s="281"/>
      <c r="Z357" s="281"/>
      <c r="AA357" s="281"/>
      <c r="AB357" s="281"/>
      <c r="AC357" s="281"/>
      <c r="AD357" s="281"/>
      <c r="AE357" s="281"/>
      <c r="AF357" s="281"/>
      <c r="AG357" s="281"/>
      <c r="AH357" s="281"/>
      <c r="AI357" s="281"/>
      <c r="AJ357" s="281"/>
      <c r="AK357" s="281"/>
      <c r="AL357" s="281"/>
      <c r="AM357" s="281"/>
      <c r="AN357" s="281"/>
      <c r="AO357" s="281"/>
      <c r="AP357" s="281"/>
    </row>
    <row r="358" spans="1:42" ht="15.75" customHeight="1" x14ac:dyDescent="0.25">
      <c r="A358" s="281"/>
      <c r="B358" s="281"/>
      <c r="C358" s="281"/>
      <c r="D358" s="281"/>
      <c r="E358" s="281"/>
      <c r="F358" s="281"/>
      <c r="G358" s="281"/>
      <c r="H358" s="281"/>
      <c r="I358" s="281"/>
      <c r="J358" s="281"/>
      <c r="K358" s="281"/>
      <c r="L358" s="281"/>
      <c r="M358" s="281"/>
      <c r="N358" s="281"/>
      <c r="O358" s="281"/>
      <c r="P358" s="281"/>
      <c r="Q358" s="281"/>
      <c r="R358" s="281"/>
      <c r="S358" s="281"/>
      <c r="T358" s="281"/>
      <c r="U358" s="281"/>
      <c r="V358" s="281"/>
      <c r="W358" s="281"/>
      <c r="X358" s="281"/>
      <c r="Y358" s="281"/>
      <c r="Z358" s="281"/>
      <c r="AA358" s="281"/>
      <c r="AB358" s="281"/>
      <c r="AC358" s="281"/>
      <c r="AD358" s="281"/>
      <c r="AE358" s="281"/>
      <c r="AF358" s="281"/>
      <c r="AG358" s="281"/>
      <c r="AH358" s="281"/>
      <c r="AI358" s="281"/>
      <c r="AJ358" s="281"/>
      <c r="AK358" s="281"/>
      <c r="AL358" s="281"/>
      <c r="AM358" s="281"/>
      <c r="AN358" s="281"/>
      <c r="AO358" s="281"/>
      <c r="AP358" s="281"/>
    </row>
    <row r="359" spans="1:42" ht="15.75" customHeight="1" x14ac:dyDescent="0.25">
      <c r="A359" s="281"/>
      <c r="B359" s="281"/>
      <c r="C359" s="281"/>
      <c r="D359" s="281"/>
      <c r="E359" s="281"/>
      <c r="F359" s="281"/>
      <c r="G359" s="281"/>
      <c r="H359" s="281"/>
      <c r="I359" s="281"/>
      <c r="J359" s="281"/>
      <c r="K359" s="281"/>
      <c r="L359" s="281"/>
      <c r="M359" s="281"/>
      <c r="N359" s="281"/>
      <c r="O359" s="281"/>
      <c r="P359" s="281"/>
      <c r="Q359" s="281"/>
      <c r="R359" s="281"/>
      <c r="S359" s="281"/>
      <c r="T359" s="281"/>
      <c r="U359" s="281"/>
      <c r="V359" s="281"/>
      <c r="W359" s="281"/>
      <c r="X359" s="281"/>
      <c r="Y359" s="281"/>
      <c r="Z359" s="281"/>
      <c r="AA359" s="281"/>
      <c r="AB359" s="281"/>
      <c r="AC359" s="281"/>
      <c r="AD359" s="281"/>
      <c r="AE359" s="281"/>
      <c r="AF359" s="281"/>
      <c r="AG359" s="281"/>
      <c r="AH359" s="281"/>
      <c r="AI359" s="281"/>
      <c r="AJ359" s="281"/>
      <c r="AK359" s="281"/>
      <c r="AL359" s="281"/>
      <c r="AM359" s="281"/>
      <c r="AN359" s="281"/>
      <c r="AO359" s="281"/>
      <c r="AP359" s="281"/>
    </row>
    <row r="360" spans="1:42" ht="15.75" customHeight="1" x14ac:dyDescent="0.25">
      <c r="A360" s="281"/>
      <c r="B360" s="281"/>
      <c r="C360" s="281"/>
      <c r="D360" s="281"/>
      <c r="E360" s="281"/>
      <c r="F360" s="281"/>
      <c r="G360" s="281"/>
      <c r="H360" s="281"/>
      <c r="I360" s="281"/>
      <c r="J360" s="281"/>
      <c r="K360" s="281"/>
      <c r="L360" s="281"/>
      <c r="M360" s="281"/>
      <c r="N360" s="281"/>
      <c r="O360" s="281"/>
      <c r="P360" s="281"/>
      <c r="Q360" s="281"/>
      <c r="R360" s="281"/>
      <c r="S360" s="281"/>
      <c r="T360" s="281"/>
      <c r="U360" s="281"/>
      <c r="V360" s="281"/>
      <c r="W360" s="281"/>
      <c r="X360" s="281"/>
      <c r="Y360" s="281"/>
      <c r="Z360" s="281"/>
      <c r="AA360" s="281"/>
      <c r="AB360" s="281"/>
      <c r="AC360" s="281"/>
      <c r="AD360" s="281"/>
      <c r="AE360" s="281"/>
      <c r="AF360" s="281"/>
      <c r="AG360" s="281"/>
      <c r="AH360" s="281"/>
      <c r="AI360" s="281"/>
      <c r="AJ360" s="281"/>
      <c r="AK360" s="281"/>
      <c r="AL360" s="281"/>
      <c r="AM360" s="281"/>
      <c r="AN360" s="281"/>
      <c r="AO360" s="281"/>
      <c r="AP360" s="281"/>
    </row>
    <row r="361" spans="1:42" ht="15.75" customHeight="1" x14ac:dyDescent="0.25">
      <c r="A361" s="281"/>
      <c r="B361" s="281"/>
      <c r="C361" s="281"/>
      <c r="D361" s="281"/>
      <c r="E361" s="281"/>
      <c r="F361" s="281"/>
      <c r="G361" s="281"/>
      <c r="H361" s="281"/>
      <c r="I361" s="281"/>
      <c r="J361" s="281"/>
      <c r="K361" s="281"/>
      <c r="L361" s="281"/>
      <c r="M361" s="281"/>
      <c r="N361" s="281"/>
      <c r="O361" s="281"/>
      <c r="P361" s="281"/>
      <c r="Q361" s="281"/>
      <c r="R361" s="281"/>
      <c r="S361" s="281"/>
      <c r="T361" s="281"/>
      <c r="U361" s="281"/>
      <c r="V361" s="281"/>
      <c r="W361" s="281"/>
      <c r="X361" s="281"/>
      <c r="Y361" s="281"/>
      <c r="Z361" s="281"/>
      <c r="AA361" s="281"/>
      <c r="AB361" s="281"/>
      <c r="AC361" s="281"/>
      <c r="AD361" s="281"/>
      <c r="AE361" s="281"/>
      <c r="AF361" s="281"/>
      <c r="AG361" s="281"/>
      <c r="AH361" s="281"/>
      <c r="AI361" s="281"/>
      <c r="AJ361" s="281"/>
      <c r="AK361" s="281"/>
      <c r="AL361" s="281"/>
      <c r="AM361" s="281"/>
      <c r="AN361" s="281"/>
      <c r="AO361" s="281"/>
      <c r="AP361" s="281"/>
    </row>
    <row r="362" spans="1:42" ht="15.75" customHeight="1" x14ac:dyDescent="0.25">
      <c r="A362" s="281"/>
      <c r="B362" s="281"/>
      <c r="C362" s="281"/>
      <c r="D362" s="281"/>
      <c r="E362" s="281"/>
      <c r="F362" s="281"/>
      <c r="G362" s="281"/>
      <c r="H362" s="281"/>
      <c r="I362" s="281"/>
      <c r="J362" s="281"/>
      <c r="K362" s="281"/>
      <c r="L362" s="281"/>
      <c r="M362" s="281"/>
      <c r="N362" s="281"/>
      <c r="O362" s="281"/>
      <c r="P362" s="281"/>
      <c r="Q362" s="281"/>
      <c r="R362" s="281"/>
      <c r="S362" s="281"/>
      <c r="T362" s="281"/>
      <c r="U362" s="281"/>
      <c r="V362" s="281"/>
      <c r="W362" s="281"/>
      <c r="X362" s="281"/>
      <c r="Y362" s="281"/>
      <c r="Z362" s="281"/>
      <c r="AA362" s="281"/>
      <c r="AB362" s="281"/>
      <c r="AC362" s="281"/>
      <c r="AD362" s="281"/>
      <c r="AE362" s="281"/>
      <c r="AF362" s="281"/>
      <c r="AG362" s="281"/>
      <c r="AH362" s="281"/>
      <c r="AI362" s="281"/>
      <c r="AJ362" s="281"/>
      <c r="AK362" s="281"/>
      <c r="AL362" s="281"/>
      <c r="AM362" s="281"/>
      <c r="AN362" s="281"/>
      <c r="AO362" s="281"/>
      <c r="AP362" s="281"/>
    </row>
    <row r="363" spans="1:42" ht="15.75" customHeight="1" x14ac:dyDescent="0.25">
      <c r="A363" s="281"/>
      <c r="B363" s="281"/>
      <c r="C363" s="281"/>
      <c r="D363" s="281"/>
      <c r="E363" s="281"/>
      <c r="F363" s="281"/>
      <c r="G363" s="281"/>
      <c r="H363" s="281"/>
      <c r="I363" s="281"/>
      <c r="J363" s="281"/>
      <c r="K363" s="281"/>
      <c r="L363" s="281"/>
      <c r="M363" s="281"/>
      <c r="N363" s="281"/>
      <c r="O363" s="281"/>
      <c r="P363" s="281"/>
      <c r="Q363" s="281"/>
      <c r="R363" s="281"/>
      <c r="S363" s="281"/>
      <c r="T363" s="281"/>
      <c r="U363" s="281"/>
      <c r="V363" s="281"/>
      <c r="W363" s="281"/>
      <c r="X363" s="281"/>
      <c r="Y363" s="281"/>
      <c r="Z363" s="281"/>
      <c r="AA363" s="281"/>
      <c r="AB363" s="281"/>
      <c r="AC363" s="281"/>
      <c r="AD363" s="281"/>
      <c r="AE363" s="281"/>
      <c r="AF363" s="281"/>
      <c r="AG363" s="281"/>
      <c r="AH363" s="281"/>
      <c r="AI363" s="281"/>
      <c r="AJ363" s="281"/>
      <c r="AK363" s="281"/>
      <c r="AL363" s="281"/>
      <c r="AM363" s="281"/>
      <c r="AN363" s="281"/>
      <c r="AO363" s="281"/>
      <c r="AP363" s="281"/>
    </row>
    <row r="364" spans="1:42" ht="15.75" customHeight="1" x14ac:dyDescent="0.25">
      <c r="A364" s="281"/>
      <c r="B364" s="281"/>
      <c r="C364" s="281"/>
      <c r="D364" s="281"/>
      <c r="E364" s="281"/>
      <c r="F364" s="281"/>
      <c r="G364" s="281"/>
      <c r="H364" s="281"/>
      <c r="I364" s="281"/>
      <c r="J364" s="281"/>
      <c r="K364" s="281"/>
      <c r="L364" s="281"/>
      <c r="M364" s="281"/>
      <c r="N364" s="281"/>
      <c r="O364" s="281"/>
      <c r="P364" s="281"/>
      <c r="Q364" s="281"/>
      <c r="R364" s="281"/>
      <c r="S364" s="281"/>
      <c r="T364" s="281"/>
      <c r="U364" s="281"/>
      <c r="V364" s="281"/>
      <c r="W364" s="281"/>
      <c r="X364" s="281"/>
      <c r="Y364" s="281"/>
      <c r="Z364" s="281"/>
      <c r="AA364" s="281"/>
      <c r="AB364" s="281"/>
      <c r="AC364" s="281"/>
      <c r="AD364" s="281"/>
      <c r="AE364" s="281"/>
      <c r="AF364" s="281"/>
      <c r="AG364" s="281"/>
      <c r="AH364" s="281"/>
      <c r="AI364" s="281"/>
      <c r="AJ364" s="281"/>
      <c r="AK364" s="281"/>
      <c r="AL364" s="281"/>
      <c r="AM364" s="281"/>
      <c r="AN364" s="281"/>
      <c r="AO364" s="281"/>
      <c r="AP364" s="281"/>
    </row>
    <row r="365" spans="1:42" ht="15.75" customHeight="1" x14ac:dyDescent="0.25">
      <c r="A365" s="281"/>
      <c r="B365" s="281"/>
      <c r="C365" s="281"/>
      <c r="D365" s="281"/>
      <c r="E365" s="281"/>
      <c r="F365" s="281"/>
      <c r="G365" s="281"/>
      <c r="H365" s="281"/>
      <c r="I365" s="281"/>
      <c r="J365" s="281"/>
      <c r="K365" s="281"/>
      <c r="L365" s="281"/>
      <c r="M365" s="281"/>
      <c r="N365" s="281"/>
      <c r="O365" s="281"/>
      <c r="P365" s="281"/>
      <c r="Q365" s="281"/>
      <c r="R365" s="281"/>
      <c r="S365" s="281"/>
      <c r="T365" s="281"/>
      <c r="U365" s="281"/>
      <c r="V365" s="281"/>
      <c r="W365" s="281"/>
      <c r="X365" s="281"/>
      <c r="Y365" s="281"/>
      <c r="Z365" s="281"/>
      <c r="AA365" s="281"/>
      <c r="AB365" s="281"/>
      <c r="AC365" s="281"/>
      <c r="AD365" s="281"/>
      <c r="AE365" s="281"/>
      <c r="AF365" s="281"/>
      <c r="AG365" s="281"/>
      <c r="AH365" s="281"/>
      <c r="AI365" s="281"/>
      <c r="AJ365" s="281"/>
      <c r="AK365" s="281"/>
      <c r="AL365" s="281"/>
      <c r="AM365" s="281"/>
      <c r="AN365" s="281"/>
      <c r="AO365" s="281"/>
      <c r="AP365" s="281"/>
    </row>
    <row r="366" spans="1:42" ht="15.75" customHeight="1" x14ac:dyDescent="0.25">
      <c r="A366" s="281"/>
      <c r="B366" s="281"/>
      <c r="C366" s="281"/>
      <c r="D366" s="281"/>
      <c r="E366" s="281"/>
      <c r="F366" s="281"/>
      <c r="G366" s="281"/>
      <c r="H366" s="281"/>
      <c r="I366" s="281"/>
      <c r="J366" s="281"/>
      <c r="K366" s="281"/>
      <c r="L366" s="281"/>
      <c r="M366" s="281"/>
      <c r="N366" s="281"/>
      <c r="O366" s="281"/>
      <c r="P366" s="281"/>
      <c r="Q366" s="281"/>
      <c r="R366" s="281"/>
      <c r="S366" s="281"/>
      <c r="T366" s="281"/>
      <c r="U366" s="281"/>
      <c r="V366" s="281"/>
      <c r="W366" s="281"/>
      <c r="X366" s="281"/>
      <c r="Y366" s="281"/>
      <c r="Z366" s="281"/>
      <c r="AA366" s="281"/>
      <c r="AB366" s="281"/>
      <c r="AC366" s="281"/>
      <c r="AD366" s="281"/>
      <c r="AE366" s="281"/>
      <c r="AF366" s="281"/>
      <c r="AG366" s="281"/>
      <c r="AH366" s="281"/>
      <c r="AI366" s="281"/>
      <c r="AJ366" s="281"/>
      <c r="AK366" s="281"/>
      <c r="AL366" s="281"/>
      <c r="AM366" s="281"/>
      <c r="AN366" s="281"/>
      <c r="AO366" s="281"/>
      <c r="AP366" s="281"/>
    </row>
    <row r="367" spans="1:42" ht="15.75" customHeight="1" x14ac:dyDescent="0.25">
      <c r="A367" s="281"/>
      <c r="B367" s="281"/>
      <c r="C367" s="281"/>
      <c r="D367" s="281"/>
      <c r="E367" s="281"/>
      <c r="F367" s="281"/>
      <c r="G367" s="281"/>
      <c r="H367" s="281"/>
      <c r="I367" s="281"/>
      <c r="J367" s="281"/>
      <c r="K367" s="281"/>
      <c r="L367" s="281"/>
      <c r="M367" s="281"/>
      <c r="N367" s="281"/>
      <c r="O367" s="281"/>
      <c r="P367" s="281"/>
      <c r="Q367" s="281"/>
      <c r="R367" s="281"/>
      <c r="S367" s="281"/>
      <c r="T367" s="281"/>
      <c r="U367" s="281"/>
      <c r="V367" s="281"/>
      <c r="W367" s="281"/>
      <c r="X367" s="281"/>
      <c r="Y367" s="281"/>
      <c r="Z367" s="281"/>
      <c r="AA367" s="281"/>
      <c r="AB367" s="281"/>
      <c r="AC367" s="281"/>
      <c r="AD367" s="281"/>
      <c r="AE367" s="281"/>
      <c r="AF367" s="281"/>
      <c r="AG367" s="281"/>
      <c r="AH367" s="281"/>
      <c r="AI367" s="281"/>
      <c r="AJ367" s="281"/>
      <c r="AK367" s="281"/>
      <c r="AL367" s="281"/>
      <c r="AM367" s="281"/>
      <c r="AN367" s="281"/>
      <c r="AO367" s="281"/>
      <c r="AP367" s="281"/>
    </row>
    <row r="368" spans="1:42" ht="15.75" customHeight="1" x14ac:dyDescent="0.25">
      <c r="A368" s="281"/>
      <c r="B368" s="281"/>
      <c r="C368" s="281"/>
      <c r="D368" s="281"/>
      <c r="E368" s="281"/>
      <c r="F368" s="281"/>
      <c r="G368" s="281"/>
      <c r="H368" s="281"/>
      <c r="I368" s="281"/>
      <c r="J368" s="281"/>
      <c r="K368" s="281"/>
      <c r="L368" s="281"/>
      <c r="M368" s="281"/>
      <c r="N368" s="281"/>
      <c r="O368" s="281"/>
      <c r="P368" s="281"/>
      <c r="Q368" s="281"/>
      <c r="R368" s="281"/>
      <c r="S368" s="281"/>
      <c r="T368" s="281"/>
      <c r="U368" s="281"/>
      <c r="V368" s="281"/>
      <c r="W368" s="281"/>
      <c r="X368" s="281"/>
      <c r="Y368" s="281"/>
      <c r="Z368" s="281"/>
      <c r="AA368" s="281"/>
      <c r="AB368" s="281"/>
      <c r="AC368" s="281"/>
      <c r="AD368" s="281"/>
      <c r="AE368" s="281"/>
      <c r="AF368" s="281"/>
      <c r="AG368" s="281"/>
      <c r="AH368" s="281"/>
      <c r="AI368" s="281"/>
      <c r="AJ368" s="281"/>
      <c r="AK368" s="281"/>
      <c r="AL368" s="281"/>
      <c r="AM368" s="281"/>
      <c r="AN368" s="281"/>
      <c r="AO368" s="281"/>
      <c r="AP368" s="281"/>
    </row>
    <row r="369" spans="1:42" ht="15.75" customHeight="1" x14ac:dyDescent="0.25">
      <c r="A369" s="281"/>
      <c r="B369" s="281"/>
      <c r="C369" s="281"/>
      <c r="D369" s="281"/>
      <c r="E369" s="281"/>
      <c r="F369" s="281"/>
      <c r="G369" s="281"/>
      <c r="H369" s="281"/>
      <c r="I369" s="281"/>
      <c r="J369" s="281"/>
      <c r="K369" s="281"/>
      <c r="L369" s="281"/>
      <c r="M369" s="281"/>
      <c r="N369" s="281"/>
      <c r="O369" s="281"/>
      <c r="P369" s="281"/>
      <c r="Q369" s="281"/>
      <c r="R369" s="281"/>
      <c r="S369" s="281"/>
      <c r="T369" s="281"/>
      <c r="U369" s="281"/>
      <c r="V369" s="281"/>
      <c r="W369" s="281"/>
      <c r="X369" s="281"/>
      <c r="Y369" s="281"/>
      <c r="Z369" s="281"/>
      <c r="AA369" s="281"/>
      <c r="AB369" s="281"/>
      <c r="AC369" s="281"/>
      <c r="AD369" s="281"/>
      <c r="AE369" s="281"/>
      <c r="AF369" s="281"/>
      <c r="AG369" s="281"/>
      <c r="AH369" s="281"/>
      <c r="AI369" s="281"/>
      <c r="AJ369" s="281"/>
      <c r="AK369" s="281"/>
      <c r="AL369" s="281"/>
      <c r="AM369" s="281"/>
      <c r="AN369" s="281"/>
      <c r="AO369" s="281"/>
      <c r="AP369" s="281"/>
    </row>
    <row r="370" spans="1:42" ht="15.75" customHeight="1" x14ac:dyDescent="0.25">
      <c r="A370" s="281"/>
      <c r="B370" s="281"/>
      <c r="C370" s="281"/>
      <c r="D370" s="281"/>
      <c r="E370" s="281"/>
      <c r="F370" s="281"/>
      <c r="G370" s="281"/>
      <c r="H370" s="281"/>
      <c r="I370" s="281"/>
      <c r="J370" s="281"/>
      <c r="K370" s="281"/>
      <c r="L370" s="281"/>
      <c r="M370" s="281"/>
      <c r="N370" s="281"/>
      <c r="O370" s="281"/>
      <c r="P370" s="281"/>
      <c r="Q370" s="281"/>
      <c r="R370" s="281"/>
      <c r="S370" s="281"/>
      <c r="T370" s="281"/>
      <c r="U370" s="281"/>
      <c r="V370" s="281"/>
      <c r="W370" s="281"/>
      <c r="X370" s="281"/>
      <c r="Y370" s="281"/>
      <c r="Z370" s="281"/>
      <c r="AA370" s="281"/>
      <c r="AB370" s="281"/>
      <c r="AC370" s="281"/>
      <c r="AD370" s="281"/>
      <c r="AE370" s="281"/>
      <c r="AF370" s="281"/>
      <c r="AG370" s="281"/>
      <c r="AH370" s="281"/>
      <c r="AI370" s="281"/>
      <c r="AJ370" s="281"/>
      <c r="AK370" s="281"/>
      <c r="AL370" s="281"/>
      <c r="AM370" s="281"/>
      <c r="AN370" s="281"/>
      <c r="AO370" s="281"/>
      <c r="AP370" s="281"/>
    </row>
    <row r="371" spans="1:42" ht="15.75" customHeight="1" x14ac:dyDescent="0.25">
      <c r="A371" s="281"/>
      <c r="B371" s="281"/>
      <c r="C371" s="281"/>
      <c r="D371" s="281"/>
      <c r="E371" s="281"/>
      <c r="F371" s="281"/>
      <c r="G371" s="281"/>
      <c r="H371" s="281"/>
      <c r="I371" s="281"/>
      <c r="J371" s="281"/>
      <c r="K371" s="281"/>
      <c r="L371" s="281"/>
      <c r="M371" s="281"/>
      <c r="N371" s="281"/>
      <c r="O371" s="281"/>
      <c r="P371" s="281"/>
      <c r="Q371" s="281"/>
      <c r="R371" s="281"/>
      <c r="S371" s="281"/>
      <c r="T371" s="281"/>
      <c r="U371" s="281"/>
      <c r="V371" s="281"/>
      <c r="W371" s="281"/>
      <c r="X371" s="281"/>
      <c r="Y371" s="281"/>
      <c r="Z371" s="281"/>
      <c r="AA371" s="281"/>
      <c r="AB371" s="281"/>
      <c r="AC371" s="281"/>
      <c r="AD371" s="281"/>
      <c r="AE371" s="281"/>
      <c r="AF371" s="281"/>
      <c r="AG371" s="281"/>
      <c r="AH371" s="281"/>
      <c r="AI371" s="281"/>
      <c r="AJ371" s="281"/>
      <c r="AK371" s="281"/>
      <c r="AL371" s="281"/>
      <c r="AM371" s="281"/>
      <c r="AN371" s="281"/>
      <c r="AO371" s="281"/>
      <c r="AP371" s="281"/>
    </row>
    <row r="372" spans="1:42" ht="15.75" customHeight="1" x14ac:dyDescent="0.25">
      <c r="A372" s="281"/>
      <c r="B372" s="281"/>
      <c r="C372" s="281"/>
      <c r="D372" s="281"/>
      <c r="E372" s="281"/>
      <c r="F372" s="281"/>
      <c r="G372" s="281"/>
      <c r="H372" s="281"/>
      <c r="I372" s="281"/>
      <c r="J372" s="281"/>
      <c r="K372" s="281"/>
      <c r="L372" s="281"/>
      <c r="M372" s="281"/>
      <c r="N372" s="281"/>
      <c r="O372" s="281"/>
      <c r="P372" s="281"/>
      <c r="Q372" s="281"/>
      <c r="R372" s="281"/>
      <c r="S372" s="281"/>
      <c r="T372" s="281"/>
      <c r="U372" s="281"/>
      <c r="V372" s="281"/>
      <c r="W372" s="281"/>
      <c r="X372" s="281"/>
      <c r="Y372" s="281"/>
      <c r="Z372" s="281"/>
      <c r="AA372" s="281"/>
      <c r="AB372" s="281"/>
      <c r="AC372" s="281"/>
      <c r="AD372" s="281"/>
      <c r="AE372" s="281"/>
      <c r="AF372" s="281"/>
      <c r="AG372" s="281"/>
      <c r="AH372" s="281"/>
      <c r="AI372" s="281"/>
      <c r="AJ372" s="281"/>
      <c r="AK372" s="281"/>
      <c r="AL372" s="281"/>
      <c r="AM372" s="281"/>
      <c r="AN372" s="281"/>
      <c r="AO372" s="281"/>
      <c r="AP372" s="281"/>
    </row>
    <row r="373" spans="1:42" ht="15.75" customHeight="1" x14ac:dyDescent="0.25">
      <c r="A373" s="281"/>
      <c r="B373" s="281"/>
      <c r="C373" s="281"/>
      <c r="D373" s="281"/>
      <c r="E373" s="281"/>
      <c r="F373" s="281"/>
      <c r="G373" s="281"/>
      <c r="H373" s="281"/>
      <c r="I373" s="281"/>
      <c r="J373" s="281"/>
      <c r="K373" s="281"/>
      <c r="L373" s="281"/>
      <c r="M373" s="281"/>
      <c r="N373" s="281"/>
      <c r="O373" s="281"/>
      <c r="P373" s="281"/>
      <c r="Q373" s="281"/>
      <c r="R373" s="281"/>
      <c r="S373" s="281"/>
      <c r="T373" s="281"/>
      <c r="U373" s="281"/>
      <c r="V373" s="281"/>
      <c r="W373" s="281"/>
      <c r="X373" s="281"/>
      <c r="Y373" s="281"/>
      <c r="Z373" s="281"/>
      <c r="AA373" s="281"/>
      <c r="AB373" s="281"/>
      <c r="AC373" s="281"/>
      <c r="AD373" s="281"/>
      <c r="AE373" s="281"/>
      <c r="AF373" s="281"/>
      <c r="AG373" s="281"/>
      <c r="AH373" s="281"/>
      <c r="AI373" s="281"/>
      <c r="AJ373" s="281"/>
      <c r="AK373" s="281"/>
      <c r="AL373" s="281"/>
      <c r="AM373" s="281"/>
      <c r="AN373" s="281"/>
      <c r="AO373" s="281"/>
      <c r="AP373" s="281"/>
    </row>
    <row r="374" spans="1:42" ht="15.75" customHeight="1" x14ac:dyDescent="0.25">
      <c r="A374" s="281"/>
      <c r="B374" s="281"/>
      <c r="C374" s="281"/>
      <c r="D374" s="281"/>
      <c r="E374" s="281"/>
      <c r="F374" s="281"/>
      <c r="G374" s="281"/>
      <c r="H374" s="281"/>
      <c r="I374" s="281"/>
      <c r="J374" s="281"/>
      <c r="K374" s="281"/>
      <c r="L374" s="281"/>
      <c r="M374" s="281"/>
      <c r="N374" s="281"/>
      <c r="O374" s="281"/>
      <c r="P374" s="281"/>
      <c r="Q374" s="281"/>
      <c r="R374" s="281"/>
      <c r="S374" s="281"/>
      <c r="T374" s="281"/>
      <c r="U374" s="281"/>
      <c r="V374" s="281"/>
      <c r="W374" s="281"/>
      <c r="X374" s="281"/>
      <c r="Y374" s="281"/>
      <c r="Z374" s="281"/>
      <c r="AA374" s="281"/>
      <c r="AB374" s="281"/>
      <c r="AC374" s="281"/>
      <c r="AD374" s="281"/>
      <c r="AE374" s="281"/>
      <c r="AF374" s="281"/>
      <c r="AG374" s="281"/>
      <c r="AH374" s="281"/>
      <c r="AI374" s="281"/>
      <c r="AJ374" s="281"/>
      <c r="AK374" s="281"/>
      <c r="AL374" s="281"/>
      <c r="AM374" s="281"/>
      <c r="AN374" s="281"/>
      <c r="AO374" s="281"/>
      <c r="AP374" s="281"/>
    </row>
    <row r="375" spans="1:42" ht="15.75" customHeight="1" x14ac:dyDescent="0.25">
      <c r="A375" s="281"/>
      <c r="B375" s="281"/>
      <c r="C375" s="281"/>
      <c r="D375" s="281"/>
      <c r="E375" s="281"/>
      <c r="F375" s="281"/>
      <c r="G375" s="281"/>
      <c r="H375" s="281"/>
      <c r="I375" s="281"/>
      <c r="J375" s="281"/>
      <c r="K375" s="281"/>
      <c r="L375" s="281"/>
      <c r="M375" s="281"/>
      <c r="N375" s="281"/>
      <c r="O375" s="281"/>
      <c r="P375" s="281"/>
      <c r="Q375" s="281"/>
      <c r="R375" s="281"/>
      <c r="S375" s="281"/>
      <c r="T375" s="281"/>
      <c r="U375" s="281"/>
      <c r="V375" s="281"/>
      <c r="W375" s="281"/>
      <c r="X375" s="281"/>
      <c r="Y375" s="281"/>
      <c r="Z375" s="281"/>
      <c r="AA375" s="281"/>
      <c r="AB375" s="281"/>
      <c r="AC375" s="281"/>
      <c r="AD375" s="281"/>
      <c r="AE375" s="281"/>
      <c r="AF375" s="281"/>
      <c r="AG375" s="281"/>
      <c r="AH375" s="281"/>
      <c r="AI375" s="281"/>
      <c r="AJ375" s="281"/>
      <c r="AK375" s="281"/>
      <c r="AL375" s="281"/>
      <c r="AM375" s="281"/>
      <c r="AN375" s="281"/>
      <c r="AO375" s="281"/>
      <c r="AP375" s="281"/>
    </row>
    <row r="376" spans="1:42" ht="15.75" customHeight="1" x14ac:dyDescent="0.25">
      <c r="A376" s="281"/>
      <c r="B376" s="281"/>
      <c r="C376" s="281"/>
      <c r="D376" s="281"/>
      <c r="E376" s="281"/>
      <c r="F376" s="281"/>
      <c r="G376" s="281"/>
      <c r="H376" s="281"/>
      <c r="I376" s="281"/>
      <c r="J376" s="281"/>
      <c r="K376" s="281"/>
      <c r="L376" s="281"/>
      <c r="M376" s="281"/>
      <c r="N376" s="281"/>
      <c r="O376" s="281"/>
      <c r="P376" s="281"/>
      <c r="Q376" s="281"/>
      <c r="R376" s="281"/>
      <c r="S376" s="281"/>
      <c r="T376" s="281"/>
      <c r="U376" s="281"/>
      <c r="V376" s="281"/>
      <c r="W376" s="281"/>
      <c r="X376" s="281"/>
      <c r="Y376" s="281"/>
      <c r="Z376" s="281"/>
      <c r="AA376" s="281"/>
      <c r="AB376" s="281"/>
      <c r="AC376" s="281"/>
      <c r="AD376" s="281"/>
      <c r="AE376" s="281"/>
      <c r="AF376" s="281"/>
      <c r="AG376" s="281"/>
      <c r="AH376" s="281"/>
      <c r="AI376" s="281"/>
      <c r="AJ376" s="281"/>
      <c r="AK376" s="281"/>
      <c r="AL376" s="281"/>
      <c r="AM376" s="281"/>
      <c r="AN376" s="281"/>
      <c r="AO376" s="281"/>
      <c r="AP376" s="281"/>
    </row>
    <row r="377" spans="1:42" ht="15.75" customHeight="1" x14ac:dyDescent="0.25">
      <c r="A377" s="281"/>
      <c r="B377" s="281"/>
      <c r="C377" s="281"/>
      <c r="D377" s="281"/>
      <c r="E377" s="281"/>
      <c r="F377" s="281"/>
      <c r="G377" s="281"/>
      <c r="H377" s="281"/>
      <c r="I377" s="281"/>
      <c r="J377" s="281"/>
      <c r="K377" s="281"/>
      <c r="L377" s="281"/>
      <c r="M377" s="281"/>
      <c r="N377" s="281"/>
      <c r="O377" s="281"/>
      <c r="P377" s="281"/>
      <c r="Q377" s="281"/>
      <c r="R377" s="281"/>
      <c r="S377" s="281"/>
      <c r="T377" s="281"/>
      <c r="U377" s="281"/>
      <c r="V377" s="281"/>
      <c r="W377" s="281"/>
      <c r="X377" s="281"/>
      <c r="Y377" s="281"/>
      <c r="Z377" s="281"/>
      <c r="AA377" s="281"/>
      <c r="AB377" s="281"/>
      <c r="AC377" s="281"/>
      <c r="AD377" s="281"/>
      <c r="AE377" s="281"/>
      <c r="AF377" s="281"/>
      <c r="AG377" s="281"/>
      <c r="AH377" s="281"/>
      <c r="AI377" s="281"/>
      <c r="AJ377" s="281"/>
      <c r="AK377" s="281"/>
      <c r="AL377" s="281"/>
      <c r="AM377" s="281"/>
      <c r="AN377" s="281"/>
      <c r="AO377" s="281"/>
      <c r="AP377" s="281"/>
    </row>
    <row r="378" spans="1:42" ht="15.75" customHeight="1" x14ac:dyDescent="0.25">
      <c r="A378" s="281"/>
      <c r="B378" s="281"/>
      <c r="C378" s="281"/>
      <c r="D378" s="281"/>
      <c r="E378" s="281"/>
      <c r="F378" s="281"/>
      <c r="G378" s="281"/>
      <c r="H378" s="281"/>
      <c r="I378" s="281"/>
      <c r="J378" s="281"/>
      <c r="K378" s="281"/>
      <c r="L378" s="281"/>
      <c r="M378" s="281"/>
      <c r="N378" s="281"/>
      <c r="O378" s="281"/>
      <c r="P378" s="281"/>
      <c r="Q378" s="281"/>
      <c r="R378" s="281"/>
      <c r="S378" s="281"/>
      <c r="T378" s="281"/>
      <c r="U378" s="281"/>
      <c r="V378" s="281"/>
      <c r="W378" s="281"/>
      <c r="X378" s="281"/>
      <c r="Y378" s="281"/>
      <c r="Z378" s="281"/>
      <c r="AA378" s="281"/>
      <c r="AB378" s="281"/>
      <c r="AC378" s="281"/>
      <c r="AD378" s="281"/>
      <c r="AE378" s="281"/>
      <c r="AF378" s="281"/>
      <c r="AG378" s="281"/>
      <c r="AH378" s="281"/>
      <c r="AI378" s="281"/>
      <c r="AJ378" s="281"/>
      <c r="AK378" s="281"/>
      <c r="AL378" s="281"/>
      <c r="AM378" s="281"/>
      <c r="AN378" s="281"/>
      <c r="AO378" s="281"/>
      <c r="AP378" s="281"/>
    </row>
    <row r="379" spans="1:42" ht="15.75" customHeight="1" x14ac:dyDescent="0.25">
      <c r="A379" s="281"/>
      <c r="B379" s="281"/>
      <c r="C379" s="281"/>
      <c r="D379" s="281"/>
      <c r="E379" s="281"/>
      <c r="F379" s="281"/>
      <c r="G379" s="281"/>
      <c r="H379" s="281"/>
      <c r="I379" s="281"/>
      <c r="J379" s="281"/>
      <c r="K379" s="281"/>
      <c r="L379" s="281"/>
      <c r="M379" s="281"/>
      <c r="N379" s="281"/>
      <c r="O379" s="281"/>
      <c r="P379" s="281"/>
      <c r="Q379" s="281"/>
      <c r="R379" s="281"/>
      <c r="S379" s="281"/>
      <c r="T379" s="281"/>
      <c r="U379" s="281"/>
      <c r="V379" s="281"/>
      <c r="W379" s="281"/>
      <c r="X379" s="281"/>
      <c r="Y379" s="281"/>
      <c r="Z379" s="281"/>
      <c r="AA379" s="281"/>
      <c r="AB379" s="281"/>
      <c r="AC379" s="281"/>
      <c r="AD379" s="281"/>
      <c r="AE379" s="281"/>
      <c r="AF379" s="281"/>
      <c r="AG379" s="281"/>
      <c r="AH379" s="281"/>
      <c r="AI379" s="281"/>
      <c r="AJ379" s="281"/>
      <c r="AK379" s="281"/>
      <c r="AL379" s="281"/>
      <c r="AM379" s="281"/>
      <c r="AN379" s="281"/>
      <c r="AO379" s="281"/>
      <c r="AP379" s="281"/>
    </row>
    <row r="380" spans="1:42" ht="15.75" customHeight="1" x14ac:dyDescent="0.25">
      <c r="A380" s="281"/>
      <c r="B380" s="281"/>
      <c r="C380" s="281"/>
      <c r="D380" s="281"/>
      <c r="E380" s="281"/>
      <c r="F380" s="281"/>
      <c r="G380" s="281"/>
      <c r="H380" s="281"/>
      <c r="I380" s="281"/>
      <c r="J380" s="281"/>
      <c r="K380" s="281"/>
      <c r="L380" s="281"/>
      <c r="M380" s="281"/>
      <c r="N380" s="281"/>
      <c r="O380" s="281"/>
      <c r="P380" s="281"/>
      <c r="Q380" s="281"/>
      <c r="R380" s="281"/>
      <c r="S380" s="281"/>
      <c r="T380" s="281"/>
      <c r="U380" s="281"/>
      <c r="V380" s="281"/>
      <c r="W380" s="281"/>
      <c r="X380" s="281"/>
      <c r="Y380" s="281"/>
      <c r="Z380" s="281"/>
      <c r="AA380" s="281"/>
      <c r="AB380" s="281"/>
      <c r="AC380" s="281"/>
      <c r="AD380" s="281"/>
      <c r="AE380" s="281"/>
      <c r="AF380" s="281"/>
      <c r="AG380" s="281"/>
      <c r="AH380" s="281"/>
      <c r="AI380" s="281"/>
      <c r="AJ380" s="281"/>
      <c r="AK380" s="281"/>
      <c r="AL380" s="281"/>
      <c r="AM380" s="281"/>
      <c r="AN380" s="281"/>
      <c r="AO380" s="281"/>
      <c r="AP380" s="281"/>
    </row>
    <row r="381" spans="1:42" ht="15.75" customHeight="1" x14ac:dyDescent="0.25">
      <c r="A381" s="281"/>
      <c r="B381" s="281"/>
      <c r="C381" s="281"/>
      <c r="D381" s="281"/>
      <c r="E381" s="281"/>
      <c r="F381" s="281"/>
      <c r="G381" s="281"/>
      <c r="H381" s="281"/>
      <c r="I381" s="281"/>
      <c r="J381" s="281"/>
      <c r="K381" s="281"/>
      <c r="L381" s="281"/>
      <c r="M381" s="281"/>
      <c r="N381" s="281"/>
      <c r="O381" s="281"/>
      <c r="P381" s="281"/>
      <c r="Q381" s="281"/>
      <c r="R381" s="281"/>
      <c r="S381" s="281"/>
      <c r="T381" s="281"/>
      <c r="U381" s="281"/>
      <c r="V381" s="281"/>
      <c r="W381" s="281"/>
      <c r="X381" s="281"/>
      <c r="Y381" s="281"/>
      <c r="Z381" s="281"/>
      <c r="AA381" s="281"/>
      <c r="AB381" s="281"/>
      <c r="AC381" s="281"/>
      <c r="AD381" s="281"/>
      <c r="AE381" s="281"/>
      <c r="AF381" s="281"/>
      <c r="AG381" s="281"/>
      <c r="AH381" s="281"/>
      <c r="AI381" s="281"/>
      <c r="AJ381" s="281"/>
      <c r="AK381" s="281"/>
      <c r="AL381" s="281"/>
      <c r="AM381" s="281"/>
      <c r="AN381" s="281"/>
      <c r="AO381" s="281"/>
      <c r="AP381" s="281"/>
    </row>
    <row r="382" spans="1:42" ht="15.75" customHeight="1" x14ac:dyDescent="0.25">
      <c r="A382" s="281"/>
      <c r="B382" s="281"/>
      <c r="C382" s="281"/>
      <c r="D382" s="281"/>
      <c r="E382" s="281"/>
      <c r="F382" s="281"/>
      <c r="G382" s="281"/>
      <c r="H382" s="281"/>
      <c r="I382" s="281"/>
      <c r="J382" s="281"/>
      <c r="K382" s="281"/>
      <c r="L382" s="281"/>
      <c r="M382" s="281"/>
      <c r="N382" s="281"/>
      <c r="O382" s="281"/>
      <c r="P382" s="281"/>
      <c r="Q382" s="281"/>
      <c r="R382" s="281"/>
      <c r="S382" s="281"/>
      <c r="T382" s="281"/>
      <c r="U382" s="281"/>
      <c r="V382" s="281"/>
      <c r="W382" s="281"/>
      <c r="X382" s="281"/>
      <c r="Y382" s="281"/>
      <c r="Z382" s="281"/>
      <c r="AA382" s="281"/>
      <c r="AB382" s="281"/>
      <c r="AC382" s="281"/>
      <c r="AD382" s="281"/>
      <c r="AE382" s="281"/>
      <c r="AF382" s="281"/>
      <c r="AG382" s="281"/>
      <c r="AH382" s="281"/>
      <c r="AI382" s="281"/>
      <c r="AJ382" s="281"/>
      <c r="AK382" s="281"/>
      <c r="AL382" s="281"/>
      <c r="AM382" s="281"/>
      <c r="AN382" s="281"/>
      <c r="AO382" s="281"/>
      <c r="AP382" s="281"/>
    </row>
    <row r="383" spans="1:42" ht="15.75" customHeight="1" x14ac:dyDescent="0.25">
      <c r="A383" s="281"/>
      <c r="B383" s="281"/>
      <c r="C383" s="281"/>
      <c r="D383" s="281"/>
      <c r="E383" s="281"/>
      <c r="F383" s="281"/>
      <c r="G383" s="281"/>
      <c r="H383" s="281"/>
      <c r="I383" s="281"/>
      <c r="J383" s="281"/>
      <c r="K383" s="281"/>
      <c r="L383" s="281"/>
      <c r="M383" s="281"/>
      <c r="N383" s="281"/>
      <c r="O383" s="281"/>
      <c r="P383" s="281"/>
      <c r="Q383" s="281"/>
      <c r="R383" s="281"/>
      <c r="S383" s="281"/>
      <c r="T383" s="281"/>
      <c r="U383" s="281"/>
      <c r="V383" s="281"/>
      <c r="W383" s="281"/>
      <c r="X383" s="281"/>
      <c r="Y383" s="281"/>
      <c r="Z383" s="281"/>
      <c r="AA383" s="281"/>
      <c r="AB383" s="281"/>
      <c r="AC383" s="281"/>
      <c r="AD383" s="281"/>
      <c r="AE383" s="281"/>
      <c r="AF383" s="281"/>
      <c r="AG383" s="281"/>
      <c r="AH383" s="281"/>
      <c r="AI383" s="281"/>
      <c r="AJ383" s="281"/>
      <c r="AK383" s="281"/>
      <c r="AL383" s="281"/>
      <c r="AM383" s="281"/>
      <c r="AN383" s="281"/>
      <c r="AO383" s="281"/>
      <c r="AP383" s="281"/>
    </row>
    <row r="384" spans="1:42" ht="15.75" customHeight="1" x14ac:dyDescent="0.25">
      <c r="A384" s="281"/>
      <c r="B384" s="281"/>
      <c r="C384" s="281"/>
      <c r="D384" s="281"/>
      <c r="E384" s="281"/>
      <c r="F384" s="281"/>
      <c r="G384" s="281"/>
      <c r="H384" s="281"/>
      <c r="I384" s="281"/>
      <c r="J384" s="281"/>
      <c r="K384" s="281"/>
      <c r="L384" s="281"/>
      <c r="M384" s="281"/>
      <c r="N384" s="281"/>
      <c r="O384" s="281"/>
      <c r="P384" s="281"/>
      <c r="Q384" s="281"/>
      <c r="R384" s="281"/>
      <c r="S384" s="281"/>
      <c r="T384" s="281"/>
      <c r="U384" s="281"/>
      <c r="V384" s="281"/>
      <c r="W384" s="281"/>
      <c r="X384" s="281"/>
      <c r="Y384" s="281"/>
      <c r="Z384" s="281"/>
      <c r="AA384" s="281"/>
      <c r="AB384" s="281"/>
      <c r="AC384" s="281"/>
      <c r="AD384" s="281"/>
      <c r="AE384" s="281"/>
      <c r="AF384" s="281"/>
      <c r="AG384" s="281"/>
      <c r="AH384" s="281"/>
      <c r="AI384" s="281"/>
      <c r="AJ384" s="281"/>
      <c r="AK384" s="281"/>
      <c r="AL384" s="281"/>
      <c r="AM384" s="281"/>
      <c r="AN384" s="281"/>
      <c r="AO384" s="281"/>
      <c r="AP384" s="281"/>
    </row>
    <row r="385" spans="1:42" ht="15.75" customHeight="1" x14ac:dyDescent="0.25">
      <c r="A385" s="281"/>
      <c r="B385" s="281"/>
      <c r="C385" s="281"/>
      <c r="D385" s="281"/>
      <c r="E385" s="281"/>
      <c r="F385" s="281"/>
      <c r="G385" s="281"/>
      <c r="H385" s="281"/>
      <c r="I385" s="281"/>
      <c r="J385" s="281"/>
      <c r="K385" s="281"/>
      <c r="L385" s="281"/>
      <c r="M385" s="281"/>
      <c r="N385" s="281"/>
      <c r="O385" s="281"/>
      <c r="P385" s="281"/>
      <c r="Q385" s="281"/>
      <c r="R385" s="281"/>
      <c r="S385" s="281"/>
      <c r="T385" s="281"/>
      <c r="U385" s="281"/>
      <c r="V385" s="281"/>
      <c r="W385" s="281"/>
      <c r="X385" s="281"/>
      <c r="Y385" s="281"/>
      <c r="Z385" s="281"/>
      <c r="AA385" s="281"/>
      <c r="AB385" s="281"/>
      <c r="AC385" s="281"/>
      <c r="AD385" s="281"/>
      <c r="AE385" s="281"/>
      <c r="AF385" s="281"/>
      <c r="AG385" s="281"/>
      <c r="AH385" s="281"/>
      <c r="AI385" s="281"/>
      <c r="AJ385" s="281"/>
      <c r="AK385" s="281"/>
      <c r="AL385" s="281"/>
      <c r="AM385" s="281"/>
      <c r="AN385" s="281"/>
      <c r="AO385" s="281"/>
      <c r="AP385" s="281"/>
    </row>
    <row r="386" spans="1:42" ht="15.75" customHeight="1" x14ac:dyDescent="0.25">
      <c r="A386" s="281"/>
      <c r="B386" s="281"/>
      <c r="C386" s="281"/>
      <c r="D386" s="281"/>
      <c r="E386" s="281"/>
      <c r="F386" s="281"/>
      <c r="G386" s="281"/>
      <c r="H386" s="281"/>
      <c r="I386" s="281"/>
      <c r="J386" s="281"/>
      <c r="K386" s="281"/>
      <c r="L386" s="281"/>
      <c r="M386" s="281"/>
      <c r="N386" s="281"/>
      <c r="O386" s="281"/>
      <c r="P386" s="281"/>
      <c r="Q386" s="281"/>
      <c r="R386" s="281"/>
      <c r="S386" s="281"/>
      <c r="T386" s="281"/>
      <c r="U386" s="281"/>
      <c r="V386" s="281"/>
      <c r="W386" s="281"/>
      <c r="X386" s="281"/>
      <c r="Y386" s="281"/>
      <c r="Z386" s="281"/>
      <c r="AA386" s="281"/>
      <c r="AB386" s="281"/>
      <c r="AC386" s="281"/>
      <c r="AD386" s="281"/>
      <c r="AE386" s="281"/>
      <c r="AF386" s="281"/>
      <c r="AG386" s="281"/>
      <c r="AH386" s="281"/>
      <c r="AI386" s="281"/>
      <c r="AJ386" s="281"/>
      <c r="AK386" s="281"/>
      <c r="AL386" s="281"/>
      <c r="AM386" s="281"/>
      <c r="AN386" s="281"/>
      <c r="AO386" s="281"/>
      <c r="AP386" s="281"/>
    </row>
    <row r="387" spans="1:42" ht="15.75" customHeight="1" x14ac:dyDescent="0.25">
      <c r="A387" s="281"/>
      <c r="B387" s="281"/>
      <c r="C387" s="281"/>
      <c r="D387" s="281"/>
      <c r="E387" s="281"/>
      <c r="F387" s="281"/>
      <c r="G387" s="281"/>
      <c r="H387" s="281"/>
      <c r="I387" s="281"/>
      <c r="J387" s="281"/>
      <c r="K387" s="281"/>
      <c r="L387" s="281"/>
      <c r="M387" s="281"/>
      <c r="N387" s="281"/>
      <c r="O387" s="281"/>
      <c r="P387" s="281"/>
      <c r="Q387" s="281"/>
      <c r="R387" s="281"/>
      <c r="S387" s="281"/>
      <c r="T387" s="281"/>
      <c r="U387" s="281"/>
      <c r="V387" s="281"/>
      <c r="W387" s="281"/>
      <c r="X387" s="281"/>
      <c r="Y387" s="281"/>
      <c r="Z387" s="281"/>
      <c r="AA387" s="281"/>
      <c r="AB387" s="281"/>
      <c r="AC387" s="281"/>
      <c r="AD387" s="281"/>
      <c r="AE387" s="281"/>
      <c r="AF387" s="281"/>
      <c r="AG387" s="281"/>
      <c r="AH387" s="281"/>
      <c r="AI387" s="281"/>
      <c r="AJ387" s="281"/>
      <c r="AK387" s="281"/>
      <c r="AL387" s="281"/>
      <c r="AM387" s="281"/>
      <c r="AN387" s="281"/>
      <c r="AO387" s="281"/>
      <c r="AP387" s="281"/>
    </row>
    <row r="388" spans="1:42" ht="15.75" customHeight="1" x14ac:dyDescent="0.25">
      <c r="A388" s="281"/>
      <c r="B388" s="281"/>
      <c r="C388" s="281"/>
      <c r="D388" s="281"/>
      <c r="E388" s="281"/>
      <c r="F388" s="281"/>
      <c r="G388" s="281"/>
      <c r="H388" s="281"/>
      <c r="I388" s="281"/>
      <c r="J388" s="281"/>
      <c r="K388" s="281"/>
      <c r="L388" s="281"/>
      <c r="M388" s="281"/>
      <c r="N388" s="281"/>
      <c r="O388" s="281"/>
      <c r="P388" s="281"/>
      <c r="Q388" s="281"/>
      <c r="R388" s="281"/>
      <c r="S388" s="281"/>
      <c r="T388" s="281"/>
      <c r="U388" s="281"/>
      <c r="V388" s="281"/>
      <c r="W388" s="281"/>
      <c r="X388" s="281"/>
      <c r="Y388" s="281"/>
      <c r="Z388" s="281"/>
      <c r="AA388" s="281"/>
      <c r="AB388" s="281"/>
      <c r="AC388" s="281"/>
      <c r="AD388" s="281"/>
      <c r="AE388" s="281"/>
      <c r="AF388" s="281"/>
      <c r="AG388" s="281"/>
      <c r="AH388" s="281"/>
      <c r="AI388" s="281"/>
      <c r="AJ388" s="281"/>
      <c r="AK388" s="281"/>
      <c r="AL388" s="281"/>
      <c r="AM388" s="281"/>
      <c r="AN388" s="281"/>
      <c r="AO388" s="281"/>
      <c r="AP388" s="281"/>
    </row>
    <row r="389" spans="1:42" ht="15.75" customHeight="1" x14ac:dyDescent="0.25">
      <c r="A389" s="281"/>
      <c r="B389" s="281"/>
      <c r="C389" s="281"/>
      <c r="D389" s="281"/>
      <c r="E389" s="281"/>
      <c r="F389" s="281"/>
      <c r="G389" s="281"/>
      <c r="H389" s="281"/>
      <c r="I389" s="281"/>
      <c r="J389" s="281"/>
      <c r="K389" s="281"/>
      <c r="L389" s="281"/>
      <c r="M389" s="281"/>
      <c r="N389" s="281"/>
      <c r="O389" s="281"/>
      <c r="P389" s="281"/>
      <c r="Q389" s="281"/>
      <c r="R389" s="281"/>
      <c r="S389" s="281"/>
      <c r="T389" s="281"/>
      <c r="U389" s="281"/>
      <c r="V389" s="281"/>
      <c r="W389" s="281"/>
      <c r="X389" s="281"/>
      <c r="Y389" s="281"/>
      <c r="Z389" s="281"/>
      <c r="AA389" s="281"/>
      <c r="AB389" s="281"/>
      <c r="AC389" s="281"/>
      <c r="AD389" s="281"/>
      <c r="AE389" s="281"/>
      <c r="AF389" s="281"/>
      <c r="AG389" s="281"/>
      <c r="AH389" s="281"/>
      <c r="AI389" s="281"/>
      <c r="AJ389" s="281"/>
      <c r="AK389" s="281"/>
      <c r="AL389" s="281"/>
      <c r="AM389" s="281"/>
      <c r="AN389" s="281"/>
      <c r="AO389" s="281"/>
      <c r="AP389" s="281"/>
    </row>
    <row r="390" spans="1:42" ht="15.75" customHeight="1" x14ac:dyDescent="0.25">
      <c r="A390" s="281"/>
      <c r="B390" s="281"/>
      <c r="C390" s="281"/>
      <c r="D390" s="281"/>
      <c r="E390" s="281"/>
      <c r="F390" s="281"/>
      <c r="G390" s="281"/>
      <c r="H390" s="281"/>
      <c r="I390" s="281"/>
      <c r="J390" s="281"/>
      <c r="K390" s="281"/>
      <c r="L390" s="281"/>
      <c r="M390" s="281"/>
      <c r="N390" s="281"/>
      <c r="O390" s="281"/>
      <c r="P390" s="281"/>
      <c r="Q390" s="281"/>
      <c r="R390" s="281"/>
      <c r="S390" s="281"/>
      <c r="T390" s="281"/>
      <c r="U390" s="281"/>
      <c r="V390" s="281"/>
      <c r="W390" s="281"/>
      <c r="X390" s="281"/>
      <c r="Y390" s="281"/>
      <c r="Z390" s="281"/>
      <c r="AA390" s="281"/>
      <c r="AB390" s="281"/>
      <c r="AC390" s="281"/>
      <c r="AD390" s="281"/>
      <c r="AE390" s="281"/>
      <c r="AF390" s="281"/>
      <c r="AG390" s="281"/>
      <c r="AH390" s="281"/>
      <c r="AI390" s="281"/>
      <c r="AJ390" s="281"/>
      <c r="AK390" s="281"/>
      <c r="AL390" s="281"/>
      <c r="AM390" s="281"/>
      <c r="AN390" s="281"/>
      <c r="AO390" s="281"/>
      <c r="AP390" s="281"/>
    </row>
    <row r="391" spans="1:42" ht="15.75" customHeight="1" x14ac:dyDescent="0.25">
      <c r="A391" s="281"/>
      <c r="B391" s="281"/>
      <c r="C391" s="281"/>
      <c r="D391" s="281"/>
      <c r="E391" s="281"/>
      <c r="F391" s="281"/>
      <c r="G391" s="281"/>
      <c r="H391" s="281"/>
      <c r="I391" s="281"/>
      <c r="J391" s="281"/>
      <c r="K391" s="281"/>
      <c r="L391" s="281"/>
      <c r="M391" s="281"/>
      <c r="N391" s="281"/>
      <c r="O391" s="281"/>
      <c r="P391" s="281"/>
      <c r="Q391" s="281"/>
      <c r="R391" s="281"/>
      <c r="S391" s="281"/>
      <c r="T391" s="281"/>
      <c r="U391" s="281"/>
      <c r="V391" s="281"/>
      <c r="W391" s="281"/>
      <c r="X391" s="281"/>
      <c r="Y391" s="281"/>
      <c r="Z391" s="281"/>
      <c r="AA391" s="281"/>
      <c r="AB391" s="281"/>
      <c r="AC391" s="281"/>
      <c r="AD391" s="281"/>
      <c r="AE391" s="281"/>
      <c r="AF391" s="281"/>
      <c r="AG391" s="281"/>
      <c r="AH391" s="281"/>
      <c r="AI391" s="281"/>
      <c r="AJ391" s="281"/>
      <c r="AK391" s="281"/>
      <c r="AL391" s="281"/>
      <c r="AM391" s="281"/>
      <c r="AN391" s="281"/>
      <c r="AO391" s="281"/>
      <c r="AP391" s="281"/>
    </row>
    <row r="392" spans="1:42" ht="15.75" customHeight="1" x14ac:dyDescent="0.25">
      <c r="A392" s="281"/>
      <c r="B392" s="281"/>
      <c r="C392" s="281"/>
      <c r="D392" s="281"/>
      <c r="E392" s="281"/>
      <c r="F392" s="281"/>
      <c r="G392" s="281"/>
      <c r="H392" s="281"/>
      <c r="I392" s="281"/>
      <c r="J392" s="281"/>
      <c r="K392" s="281"/>
      <c r="L392" s="281"/>
      <c r="M392" s="281"/>
      <c r="N392" s="281"/>
      <c r="O392" s="281"/>
      <c r="P392" s="281"/>
      <c r="Q392" s="281"/>
      <c r="R392" s="281"/>
      <c r="S392" s="281"/>
      <c r="T392" s="281"/>
      <c r="U392" s="281"/>
      <c r="V392" s="281"/>
      <c r="W392" s="281"/>
      <c r="X392" s="281"/>
      <c r="Y392" s="281"/>
      <c r="Z392" s="281"/>
      <c r="AA392" s="281"/>
      <c r="AB392" s="281"/>
      <c r="AC392" s="281"/>
      <c r="AD392" s="281"/>
      <c r="AE392" s="281"/>
      <c r="AF392" s="281"/>
      <c r="AG392" s="281"/>
      <c r="AH392" s="281"/>
      <c r="AI392" s="281"/>
      <c r="AJ392" s="281"/>
      <c r="AK392" s="281"/>
      <c r="AL392" s="281"/>
      <c r="AM392" s="281"/>
      <c r="AN392" s="281"/>
      <c r="AO392" s="281"/>
      <c r="AP392" s="281"/>
    </row>
    <row r="393" spans="1:42" ht="15.75" customHeight="1" x14ac:dyDescent="0.25">
      <c r="A393" s="281"/>
      <c r="B393" s="281"/>
      <c r="C393" s="281"/>
      <c r="D393" s="281"/>
      <c r="E393" s="281"/>
      <c r="F393" s="281"/>
      <c r="G393" s="281"/>
      <c r="H393" s="281"/>
      <c r="I393" s="281"/>
      <c r="J393" s="281"/>
      <c r="K393" s="281"/>
      <c r="L393" s="281"/>
      <c r="M393" s="281"/>
      <c r="N393" s="281"/>
      <c r="O393" s="281"/>
      <c r="P393" s="281"/>
      <c r="Q393" s="281"/>
      <c r="R393" s="281"/>
      <c r="S393" s="281"/>
      <c r="T393" s="281"/>
      <c r="U393" s="281"/>
      <c r="V393" s="281"/>
      <c r="W393" s="281"/>
      <c r="X393" s="281"/>
      <c r="Y393" s="281"/>
      <c r="Z393" s="281"/>
      <c r="AA393" s="281"/>
      <c r="AB393" s="281"/>
      <c r="AC393" s="281"/>
      <c r="AD393" s="281"/>
      <c r="AE393" s="281"/>
      <c r="AF393" s="281"/>
      <c r="AG393" s="281"/>
      <c r="AH393" s="281"/>
      <c r="AI393" s="281"/>
      <c r="AJ393" s="281"/>
      <c r="AK393" s="281"/>
      <c r="AL393" s="281"/>
      <c r="AM393" s="281"/>
      <c r="AN393" s="281"/>
      <c r="AO393" s="281"/>
      <c r="AP393" s="281"/>
    </row>
    <row r="394" spans="1:42" ht="15.75" customHeight="1" x14ac:dyDescent="0.25">
      <c r="A394" s="281"/>
      <c r="B394" s="281"/>
      <c r="C394" s="281"/>
      <c r="D394" s="281"/>
      <c r="E394" s="281"/>
      <c r="F394" s="281"/>
      <c r="G394" s="281"/>
      <c r="H394" s="281"/>
      <c r="I394" s="281"/>
      <c r="J394" s="281"/>
      <c r="K394" s="281"/>
      <c r="L394" s="281"/>
      <c r="M394" s="281"/>
      <c r="N394" s="281"/>
      <c r="O394" s="281"/>
      <c r="P394" s="281"/>
      <c r="Q394" s="281"/>
      <c r="R394" s="281"/>
      <c r="S394" s="281"/>
      <c r="T394" s="281"/>
      <c r="U394" s="281"/>
      <c r="V394" s="281"/>
      <c r="W394" s="281"/>
      <c r="X394" s="281"/>
      <c r="Y394" s="281"/>
      <c r="Z394" s="281"/>
      <c r="AA394" s="281"/>
      <c r="AB394" s="281"/>
      <c r="AC394" s="281"/>
      <c r="AD394" s="281"/>
      <c r="AE394" s="281"/>
      <c r="AF394" s="281"/>
      <c r="AG394" s="281"/>
      <c r="AH394" s="281"/>
      <c r="AI394" s="281"/>
      <c r="AJ394" s="281"/>
      <c r="AK394" s="281"/>
      <c r="AL394" s="281"/>
      <c r="AM394" s="281"/>
      <c r="AN394" s="281"/>
      <c r="AO394" s="281"/>
      <c r="AP394" s="281"/>
    </row>
    <row r="395" spans="1:42" ht="15.75" customHeight="1" x14ac:dyDescent="0.25">
      <c r="A395" s="281"/>
      <c r="B395" s="281"/>
      <c r="C395" s="281"/>
      <c r="D395" s="281"/>
      <c r="E395" s="281"/>
      <c r="F395" s="281"/>
      <c r="G395" s="281"/>
      <c r="H395" s="281"/>
      <c r="I395" s="281"/>
      <c r="J395" s="281"/>
      <c r="K395" s="281"/>
      <c r="L395" s="281"/>
      <c r="M395" s="281"/>
      <c r="N395" s="281"/>
      <c r="O395" s="281"/>
      <c r="P395" s="281"/>
      <c r="Q395" s="281"/>
      <c r="R395" s="281"/>
      <c r="S395" s="281"/>
      <c r="T395" s="281"/>
      <c r="U395" s="281"/>
      <c r="V395" s="281"/>
      <c r="W395" s="281"/>
      <c r="X395" s="281"/>
      <c r="Y395" s="281"/>
      <c r="Z395" s="281"/>
      <c r="AA395" s="281"/>
      <c r="AB395" s="281"/>
      <c r="AC395" s="281"/>
      <c r="AD395" s="281"/>
      <c r="AE395" s="281"/>
      <c r="AF395" s="281"/>
      <c r="AG395" s="281"/>
      <c r="AH395" s="281"/>
      <c r="AI395" s="281"/>
      <c r="AJ395" s="281"/>
      <c r="AK395" s="281"/>
      <c r="AL395" s="281"/>
      <c r="AM395" s="281"/>
      <c r="AN395" s="281"/>
      <c r="AO395" s="281"/>
      <c r="AP395" s="281"/>
    </row>
    <row r="396" spans="1:42" ht="15.75" customHeight="1" x14ac:dyDescent="0.25">
      <c r="A396" s="281"/>
      <c r="B396" s="281"/>
      <c r="C396" s="281"/>
      <c r="D396" s="281"/>
      <c r="E396" s="281"/>
      <c r="F396" s="281"/>
      <c r="G396" s="281"/>
      <c r="H396" s="281"/>
      <c r="I396" s="281"/>
      <c r="J396" s="281"/>
      <c r="K396" s="281"/>
      <c r="L396" s="281"/>
      <c r="M396" s="281"/>
      <c r="N396" s="281"/>
      <c r="O396" s="281"/>
      <c r="P396" s="281"/>
      <c r="Q396" s="281"/>
      <c r="R396" s="281"/>
      <c r="S396" s="281"/>
      <c r="T396" s="281"/>
      <c r="U396" s="281"/>
      <c r="V396" s="281"/>
      <c r="W396" s="281"/>
      <c r="X396" s="281"/>
      <c r="Y396" s="281"/>
      <c r="Z396" s="281"/>
      <c r="AA396" s="281"/>
      <c r="AB396" s="281"/>
      <c r="AC396" s="281"/>
      <c r="AD396" s="281"/>
      <c r="AE396" s="281"/>
      <c r="AF396" s="281"/>
      <c r="AG396" s="281"/>
      <c r="AH396" s="281"/>
      <c r="AI396" s="281"/>
      <c r="AJ396" s="281"/>
      <c r="AK396" s="281"/>
      <c r="AL396" s="281"/>
      <c r="AM396" s="281"/>
      <c r="AN396" s="281"/>
      <c r="AO396" s="281"/>
      <c r="AP396" s="281"/>
    </row>
    <row r="397" spans="1:42" ht="15.75" customHeight="1" x14ac:dyDescent="0.25">
      <c r="A397" s="281"/>
      <c r="B397" s="281"/>
      <c r="C397" s="281"/>
      <c r="D397" s="281"/>
      <c r="E397" s="281"/>
      <c r="F397" s="281"/>
      <c r="G397" s="281"/>
      <c r="H397" s="281"/>
      <c r="I397" s="281"/>
      <c r="J397" s="281"/>
      <c r="K397" s="281"/>
      <c r="L397" s="281"/>
      <c r="M397" s="281"/>
      <c r="N397" s="281"/>
      <c r="O397" s="281"/>
      <c r="P397" s="281"/>
      <c r="Q397" s="281"/>
      <c r="R397" s="281"/>
      <c r="S397" s="281"/>
      <c r="T397" s="281"/>
      <c r="U397" s="281"/>
      <c r="V397" s="281"/>
      <c r="W397" s="281"/>
      <c r="X397" s="281"/>
      <c r="Y397" s="281"/>
      <c r="Z397" s="281"/>
      <c r="AA397" s="281"/>
      <c r="AB397" s="281"/>
      <c r="AC397" s="281"/>
      <c r="AD397" s="281"/>
      <c r="AE397" s="281"/>
      <c r="AF397" s="281"/>
      <c r="AG397" s="281"/>
      <c r="AH397" s="281"/>
      <c r="AI397" s="281"/>
      <c r="AJ397" s="281"/>
      <c r="AK397" s="281"/>
      <c r="AL397" s="281"/>
      <c r="AM397" s="281"/>
      <c r="AN397" s="281"/>
      <c r="AO397" s="281"/>
      <c r="AP397" s="281"/>
    </row>
    <row r="398" spans="1:42" ht="15.75" customHeight="1" x14ac:dyDescent="0.25">
      <c r="A398" s="281"/>
      <c r="B398" s="281"/>
      <c r="C398" s="281"/>
      <c r="D398" s="281"/>
      <c r="E398" s="281"/>
      <c r="F398" s="281"/>
      <c r="G398" s="281"/>
      <c r="H398" s="281"/>
      <c r="I398" s="281"/>
      <c r="J398" s="281"/>
      <c r="K398" s="281"/>
      <c r="L398" s="281"/>
      <c r="M398" s="281"/>
      <c r="N398" s="281"/>
      <c r="O398" s="281"/>
      <c r="P398" s="281"/>
      <c r="Q398" s="281"/>
      <c r="R398" s="281"/>
      <c r="S398" s="281"/>
      <c r="T398" s="281"/>
      <c r="U398" s="281"/>
      <c r="V398" s="281"/>
      <c r="W398" s="281"/>
      <c r="X398" s="281"/>
      <c r="Y398" s="281"/>
      <c r="Z398" s="281"/>
      <c r="AA398" s="281"/>
      <c r="AB398" s="281"/>
      <c r="AC398" s="281"/>
      <c r="AD398" s="281"/>
      <c r="AE398" s="281"/>
      <c r="AF398" s="281"/>
      <c r="AG398" s="281"/>
      <c r="AH398" s="281"/>
      <c r="AI398" s="281"/>
      <c r="AJ398" s="281"/>
      <c r="AK398" s="281"/>
      <c r="AL398" s="281"/>
      <c r="AM398" s="281"/>
      <c r="AN398" s="281"/>
      <c r="AO398" s="281"/>
      <c r="AP398" s="281"/>
    </row>
    <row r="399" spans="1:42" ht="15.75" customHeight="1" x14ac:dyDescent="0.25">
      <c r="A399" s="281"/>
      <c r="B399" s="281"/>
      <c r="C399" s="281"/>
      <c r="D399" s="281"/>
      <c r="E399" s="281"/>
      <c r="F399" s="281"/>
      <c r="G399" s="281"/>
      <c r="H399" s="281"/>
      <c r="I399" s="281"/>
      <c r="J399" s="281"/>
      <c r="K399" s="281"/>
      <c r="L399" s="281"/>
      <c r="M399" s="281"/>
      <c r="N399" s="281"/>
      <c r="O399" s="281"/>
      <c r="P399" s="281"/>
      <c r="Q399" s="281"/>
      <c r="R399" s="281"/>
      <c r="S399" s="281"/>
      <c r="T399" s="281"/>
      <c r="U399" s="281"/>
      <c r="V399" s="281"/>
      <c r="W399" s="281"/>
      <c r="X399" s="281"/>
      <c r="Y399" s="281"/>
      <c r="Z399" s="281"/>
      <c r="AA399" s="281"/>
      <c r="AB399" s="281"/>
      <c r="AC399" s="281"/>
      <c r="AD399" s="281"/>
      <c r="AE399" s="281"/>
      <c r="AF399" s="281"/>
      <c r="AG399" s="281"/>
      <c r="AH399" s="281"/>
      <c r="AI399" s="281"/>
      <c r="AJ399" s="281"/>
      <c r="AK399" s="281"/>
      <c r="AL399" s="281"/>
      <c r="AM399" s="281"/>
      <c r="AN399" s="281"/>
      <c r="AO399" s="281"/>
      <c r="AP399" s="281"/>
    </row>
    <row r="400" spans="1:42" ht="15.75" customHeight="1" x14ac:dyDescent="0.25">
      <c r="A400" s="281"/>
      <c r="B400" s="281"/>
      <c r="C400" s="281"/>
      <c r="D400" s="281"/>
      <c r="E400" s="281"/>
      <c r="F400" s="281"/>
      <c r="G400" s="281"/>
      <c r="H400" s="281"/>
      <c r="I400" s="281"/>
      <c r="J400" s="281"/>
      <c r="K400" s="281"/>
      <c r="L400" s="281"/>
      <c r="M400" s="281"/>
      <c r="N400" s="281"/>
      <c r="O400" s="281"/>
      <c r="P400" s="281"/>
      <c r="Q400" s="281"/>
      <c r="R400" s="281"/>
      <c r="S400" s="281"/>
      <c r="T400" s="281"/>
      <c r="U400" s="281"/>
      <c r="V400" s="281"/>
      <c r="W400" s="281"/>
      <c r="X400" s="281"/>
      <c r="Y400" s="281"/>
      <c r="Z400" s="281"/>
      <c r="AA400" s="281"/>
      <c r="AB400" s="281"/>
      <c r="AC400" s="281"/>
      <c r="AD400" s="281"/>
      <c r="AE400" s="281"/>
      <c r="AF400" s="281"/>
      <c r="AG400" s="281"/>
      <c r="AH400" s="281"/>
      <c r="AI400" s="281"/>
      <c r="AJ400" s="281"/>
      <c r="AK400" s="281"/>
      <c r="AL400" s="281"/>
      <c r="AM400" s="281"/>
      <c r="AN400" s="281"/>
      <c r="AO400" s="281"/>
      <c r="AP400" s="281"/>
    </row>
    <row r="401" spans="1:42" ht="15.75" customHeight="1" x14ac:dyDescent="0.25">
      <c r="A401" s="281"/>
      <c r="B401" s="281"/>
      <c r="C401" s="281"/>
      <c r="D401" s="281"/>
      <c r="E401" s="281"/>
      <c r="F401" s="281"/>
      <c r="G401" s="281"/>
      <c r="H401" s="281"/>
      <c r="I401" s="281"/>
      <c r="J401" s="281"/>
      <c r="K401" s="281"/>
      <c r="L401" s="281"/>
      <c r="M401" s="281"/>
      <c r="N401" s="281"/>
      <c r="O401" s="281"/>
      <c r="P401" s="281"/>
      <c r="Q401" s="281"/>
      <c r="R401" s="281"/>
      <c r="S401" s="281"/>
      <c r="T401" s="281"/>
      <c r="U401" s="281"/>
      <c r="V401" s="281"/>
      <c r="W401" s="281"/>
      <c r="X401" s="281"/>
      <c r="Y401" s="281"/>
      <c r="Z401" s="281"/>
      <c r="AA401" s="281"/>
      <c r="AB401" s="281"/>
      <c r="AC401" s="281"/>
      <c r="AD401" s="281"/>
      <c r="AE401" s="281"/>
      <c r="AF401" s="281"/>
      <c r="AG401" s="281"/>
      <c r="AH401" s="281"/>
      <c r="AI401" s="281"/>
      <c r="AJ401" s="281"/>
      <c r="AK401" s="281"/>
      <c r="AL401" s="281"/>
      <c r="AM401" s="281"/>
      <c r="AN401" s="281"/>
      <c r="AO401" s="281"/>
      <c r="AP401" s="281"/>
    </row>
    <row r="402" spans="1:42" ht="15.75" customHeight="1" x14ac:dyDescent="0.25">
      <c r="A402" s="281"/>
      <c r="B402" s="281"/>
      <c r="C402" s="281"/>
      <c r="D402" s="281"/>
      <c r="E402" s="281"/>
      <c r="F402" s="281"/>
      <c r="G402" s="281"/>
      <c r="H402" s="281"/>
      <c r="I402" s="281"/>
      <c r="J402" s="281"/>
      <c r="K402" s="281"/>
      <c r="L402" s="281"/>
      <c r="M402" s="281"/>
      <c r="N402" s="281"/>
      <c r="O402" s="281"/>
      <c r="P402" s="281"/>
      <c r="Q402" s="281"/>
      <c r="R402" s="281"/>
      <c r="S402" s="281"/>
      <c r="T402" s="281"/>
      <c r="U402" s="281"/>
      <c r="V402" s="281"/>
      <c r="W402" s="281"/>
      <c r="X402" s="281"/>
      <c r="Y402" s="281"/>
      <c r="Z402" s="281"/>
      <c r="AA402" s="281"/>
      <c r="AB402" s="281"/>
      <c r="AC402" s="281"/>
      <c r="AD402" s="281"/>
      <c r="AE402" s="281"/>
      <c r="AF402" s="281"/>
      <c r="AG402" s="281"/>
      <c r="AH402" s="281"/>
      <c r="AI402" s="281"/>
      <c r="AJ402" s="281"/>
      <c r="AK402" s="281"/>
      <c r="AL402" s="281"/>
      <c r="AM402" s="281"/>
      <c r="AN402" s="281"/>
      <c r="AO402" s="281"/>
      <c r="AP402" s="281"/>
    </row>
    <row r="403" spans="1:42" ht="15.75" customHeight="1" x14ac:dyDescent="0.25">
      <c r="A403" s="281"/>
      <c r="B403" s="281"/>
      <c r="C403" s="281"/>
      <c r="D403" s="281"/>
      <c r="E403" s="281"/>
      <c r="F403" s="281"/>
      <c r="G403" s="281"/>
      <c r="H403" s="281"/>
      <c r="I403" s="281"/>
      <c r="J403" s="281"/>
      <c r="K403" s="281"/>
      <c r="L403" s="281"/>
      <c r="M403" s="281"/>
      <c r="N403" s="281"/>
      <c r="O403" s="281"/>
      <c r="P403" s="281"/>
      <c r="Q403" s="281"/>
      <c r="R403" s="281"/>
      <c r="S403" s="281"/>
      <c r="T403" s="281"/>
      <c r="U403" s="281"/>
      <c r="V403" s="281"/>
      <c r="W403" s="281"/>
      <c r="X403" s="281"/>
      <c r="Y403" s="281"/>
      <c r="Z403" s="281"/>
      <c r="AA403" s="281"/>
      <c r="AB403" s="281"/>
      <c r="AC403" s="281"/>
      <c r="AD403" s="281"/>
      <c r="AE403" s="281"/>
      <c r="AF403" s="281"/>
      <c r="AG403" s="281"/>
      <c r="AH403" s="281"/>
      <c r="AI403" s="281"/>
      <c r="AJ403" s="281"/>
      <c r="AK403" s="281"/>
      <c r="AL403" s="281"/>
      <c r="AM403" s="281"/>
      <c r="AN403" s="281"/>
      <c r="AO403" s="281"/>
      <c r="AP403" s="281"/>
    </row>
    <row r="404" spans="1:42" ht="15.75" customHeight="1" x14ac:dyDescent="0.25">
      <c r="A404" s="281"/>
      <c r="B404" s="281"/>
      <c r="C404" s="281"/>
      <c r="D404" s="281"/>
      <c r="E404" s="281"/>
      <c r="F404" s="281"/>
      <c r="G404" s="281"/>
      <c r="H404" s="281"/>
      <c r="I404" s="281"/>
      <c r="J404" s="281"/>
      <c r="K404" s="281"/>
      <c r="L404" s="281"/>
      <c r="M404" s="281"/>
      <c r="N404" s="281"/>
      <c r="O404" s="281"/>
      <c r="P404" s="281"/>
      <c r="Q404" s="281"/>
      <c r="R404" s="281"/>
      <c r="S404" s="281"/>
      <c r="T404" s="281"/>
      <c r="U404" s="281"/>
      <c r="V404" s="281"/>
      <c r="W404" s="281"/>
      <c r="X404" s="281"/>
      <c r="Y404" s="281"/>
      <c r="Z404" s="281"/>
      <c r="AA404" s="281"/>
      <c r="AB404" s="281"/>
      <c r="AC404" s="281"/>
      <c r="AD404" s="281"/>
      <c r="AE404" s="281"/>
      <c r="AF404" s="281"/>
      <c r="AG404" s="281"/>
      <c r="AH404" s="281"/>
      <c r="AI404" s="281"/>
      <c r="AJ404" s="281"/>
      <c r="AK404" s="281"/>
      <c r="AL404" s="281"/>
      <c r="AM404" s="281"/>
      <c r="AN404" s="281"/>
      <c r="AO404" s="281"/>
      <c r="AP404" s="281"/>
    </row>
    <row r="405" spans="1:42" ht="15.75" customHeight="1" x14ac:dyDescent="0.25">
      <c r="A405" s="281"/>
      <c r="B405" s="281"/>
      <c r="C405" s="281"/>
      <c r="D405" s="281"/>
      <c r="E405" s="281"/>
      <c r="F405" s="281"/>
      <c r="G405" s="281"/>
      <c r="H405" s="281"/>
      <c r="I405" s="281"/>
      <c r="J405" s="281"/>
      <c r="K405" s="281"/>
      <c r="L405" s="281"/>
      <c r="M405" s="281"/>
      <c r="N405" s="281"/>
      <c r="O405" s="281"/>
      <c r="P405" s="281"/>
      <c r="Q405" s="281"/>
      <c r="R405" s="281"/>
      <c r="S405" s="281"/>
      <c r="T405" s="281"/>
      <c r="U405" s="281"/>
      <c r="V405" s="281"/>
      <c r="W405" s="281"/>
      <c r="X405" s="281"/>
      <c r="Y405" s="281"/>
      <c r="Z405" s="281"/>
      <c r="AA405" s="281"/>
      <c r="AB405" s="281"/>
      <c r="AC405" s="281"/>
      <c r="AD405" s="281"/>
      <c r="AE405" s="281"/>
      <c r="AF405" s="281"/>
      <c r="AG405" s="281"/>
      <c r="AH405" s="281"/>
      <c r="AI405" s="281"/>
      <c r="AJ405" s="281"/>
      <c r="AK405" s="281"/>
      <c r="AL405" s="281"/>
      <c r="AM405" s="281"/>
      <c r="AN405" s="281"/>
      <c r="AO405" s="281"/>
      <c r="AP405" s="281"/>
    </row>
    <row r="406" spans="1:42" ht="15.75" customHeight="1" x14ac:dyDescent="0.25">
      <c r="A406" s="281"/>
      <c r="B406" s="281"/>
      <c r="C406" s="281"/>
      <c r="D406" s="281"/>
      <c r="E406" s="281"/>
      <c r="F406" s="281"/>
      <c r="G406" s="281"/>
      <c r="H406" s="281"/>
      <c r="I406" s="281"/>
      <c r="J406" s="281"/>
      <c r="K406" s="281"/>
      <c r="L406" s="281"/>
      <c r="M406" s="281"/>
      <c r="N406" s="281"/>
      <c r="O406" s="281"/>
      <c r="P406" s="281"/>
      <c r="Q406" s="281"/>
      <c r="R406" s="281"/>
      <c r="S406" s="281"/>
      <c r="T406" s="281"/>
      <c r="U406" s="281"/>
      <c r="V406" s="281"/>
      <c r="W406" s="281"/>
      <c r="X406" s="281"/>
      <c r="Y406" s="281"/>
      <c r="Z406" s="281"/>
      <c r="AA406" s="281"/>
      <c r="AB406" s="281"/>
      <c r="AC406" s="281"/>
      <c r="AD406" s="281"/>
      <c r="AE406" s="281"/>
      <c r="AF406" s="281"/>
      <c r="AG406" s="281"/>
      <c r="AH406" s="281"/>
      <c r="AI406" s="281"/>
      <c r="AJ406" s="281"/>
      <c r="AK406" s="281"/>
      <c r="AL406" s="281"/>
      <c r="AM406" s="281"/>
      <c r="AN406" s="281"/>
      <c r="AO406" s="281"/>
      <c r="AP406" s="281"/>
    </row>
    <row r="407" spans="1:42" ht="15.75" customHeight="1" x14ac:dyDescent="0.25">
      <c r="A407" s="281"/>
      <c r="B407" s="281"/>
      <c r="C407" s="281"/>
      <c r="D407" s="281"/>
      <c r="E407" s="281"/>
      <c r="F407" s="281"/>
      <c r="G407" s="281"/>
      <c r="H407" s="281"/>
      <c r="I407" s="281"/>
      <c r="J407" s="281"/>
      <c r="K407" s="281"/>
      <c r="L407" s="281"/>
      <c r="M407" s="281"/>
      <c r="N407" s="281"/>
      <c r="O407" s="281"/>
      <c r="P407" s="281"/>
      <c r="Q407" s="281"/>
      <c r="R407" s="281"/>
      <c r="S407" s="281"/>
      <c r="T407" s="281"/>
      <c r="U407" s="281"/>
      <c r="V407" s="281"/>
      <c r="W407" s="281"/>
      <c r="X407" s="281"/>
      <c r="Y407" s="281"/>
      <c r="Z407" s="281"/>
      <c r="AA407" s="281"/>
      <c r="AB407" s="281"/>
      <c r="AC407" s="281"/>
      <c r="AD407" s="281"/>
      <c r="AE407" s="281"/>
      <c r="AF407" s="281"/>
      <c r="AG407" s="281"/>
      <c r="AH407" s="281"/>
      <c r="AI407" s="281"/>
      <c r="AJ407" s="281"/>
      <c r="AK407" s="281"/>
      <c r="AL407" s="281"/>
      <c r="AM407" s="281"/>
      <c r="AN407" s="281"/>
      <c r="AO407" s="281"/>
      <c r="AP407" s="281"/>
    </row>
    <row r="408" spans="1:42" ht="15.75" customHeight="1" x14ac:dyDescent="0.25">
      <c r="A408" s="281"/>
      <c r="B408" s="281"/>
      <c r="C408" s="281"/>
      <c r="D408" s="281"/>
      <c r="E408" s="281"/>
      <c r="F408" s="281"/>
      <c r="G408" s="281"/>
      <c r="H408" s="281"/>
      <c r="I408" s="281"/>
      <c r="J408" s="281"/>
      <c r="K408" s="281"/>
      <c r="L408" s="281"/>
      <c r="M408" s="281"/>
      <c r="N408" s="281"/>
      <c r="O408" s="281"/>
      <c r="P408" s="281"/>
      <c r="Q408" s="281"/>
      <c r="R408" s="281"/>
      <c r="S408" s="281"/>
      <c r="T408" s="281"/>
      <c r="U408" s="281"/>
      <c r="V408" s="281"/>
      <c r="W408" s="281"/>
      <c r="X408" s="281"/>
      <c r="Y408" s="281"/>
      <c r="Z408" s="281"/>
      <c r="AA408" s="281"/>
      <c r="AB408" s="281"/>
      <c r="AC408" s="281"/>
      <c r="AD408" s="281"/>
      <c r="AE408" s="281"/>
      <c r="AF408" s="281"/>
      <c r="AG408" s="281"/>
      <c r="AH408" s="281"/>
      <c r="AI408" s="281"/>
      <c r="AJ408" s="281"/>
      <c r="AK408" s="281"/>
      <c r="AL408" s="281"/>
      <c r="AM408" s="281"/>
      <c r="AN408" s="281"/>
      <c r="AO408" s="281"/>
      <c r="AP408" s="281"/>
    </row>
    <row r="409" spans="1:42" ht="15.75" customHeight="1" x14ac:dyDescent="0.25">
      <c r="A409" s="281"/>
      <c r="B409" s="281"/>
      <c r="C409" s="281"/>
      <c r="D409" s="281"/>
      <c r="E409" s="281"/>
      <c r="F409" s="281"/>
      <c r="G409" s="281"/>
      <c r="H409" s="281"/>
      <c r="I409" s="281"/>
      <c r="J409" s="281"/>
      <c r="K409" s="281"/>
      <c r="L409" s="281"/>
      <c r="M409" s="281"/>
      <c r="N409" s="281"/>
      <c r="O409" s="281"/>
      <c r="P409" s="281"/>
      <c r="Q409" s="281"/>
      <c r="R409" s="281"/>
      <c r="S409" s="281"/>
      <c r="T409" s="281"/>
      <c r="U409" s="281"/>
      <c r="V409" s="281"/>
      <c r="W409" s="281"/>
      <c r="X409" s="281"/>
      <c r="Y409" s="281"/>
      <c r="Z409" s="281"/>
      <c r="AA409" s="281"/>
      <c r="AB409" s="281"/>
      <c r="AC409" s="281"/>
      <c r="AD409" s="281"/>
      <c r="AE409" s="281"/>
      <c r="AF409" s="281"/>
      <c r="AG409" s="281"/>
      <c r="AH409" s="281"/>
      <c r="AI409" s="281"/>
      <c r="AJ409" s="281"/>
      <c r="AK409" s="281"/>
      <c r="AL409" s="281"/>
      <c r="AM409" s="281"/>
      <c r="AN409" s="281"/>
      <c r="AO409" s="281"/>
      <c r="AP409" s="281"/>
    </row>
    <row r="410" spans="1:42" ht="15.75" customHeight="1" x14ac:dyDescent="0.25">
      <c r="A410" s="281"/>
      <c r="B410" s="281"/>
      <c r="C410" s="281"/>
      <c r="D410" s="281"/>
      <c r="E410" s="281"/>
      <c r="F410" s="281"/>
      <c r="G410" s="281"/>
      <c r="H410" s="281"/>
      <c r="I410" s="281"/>
      <c r="J410" s="281"/>
      <c r="K410" s="281"/>
      <c r="L410" s="281"/>
      <c r="M410" s="281"/>
      <c r="N410" s="281"/>
      <c r="O410" s="281"/>
      <c r="P410" s="281"/>
      <c r="Q410" s="281"/>
      <c r="R410" s="281"/>
      <c r="S410" s="281"/>
      <c r="T410" s="281"/>
      <c r="U410" s="281"/>
      <c r="V410" s="281"/>
      <c r="W410" s="281"/>
      <c r="X410" s="281"/>
      <c r="Y410" s="281"/>
      <c r="Z410" s="281"/>
      <c r="AA410" s="281"/>
      <c r="AB410" s="281"/>
      <c r="AC410" s="281"/>
      <c r="AD410" s="281"/>
      <c r="AE410" s="281"/>
      <c r="AF410" s="281"/>
      <c r="AG410" s="281"/>
      <c r="AH410" s="281"/>
      <c r="AI410" s="281"/>
      <c r="AJ410" s="281"/>
      <c r="AK410" s="281"/>
      <c r="AL410" s="281"/>
      <c r="AM410" s="281"/>
      <c r="AN410" s="281"/>
      <c r="AO410" s="281"/>
      <c r="AP410" s="281"/>
    </row>
    <row r="411" spans="1:42" ht="15.75" customHeight="1" x14ac:dyDescent="0.25">
      <c r="A411" s="281"/>
      <c r="B411" s="281"/>
      <c r="C411" s="281"/>
      <c r="D411" s="281"/>
      <c r="E411" s="281"/>
      <c r="F411" s="281"/>
      <c r="G411" s="281"/>
      <c r="H411" s="281"/>
      <c r="I411" s="281"/>
      <c r="J411" s="281"/>
      <c r="K411" s="281"/>
      <c r="L411" s="281"/>
      <c r="M411" s="281"/>
      <c r="N411" s="281"/>
      <c r="O411" s="281"/>
      <c r="P411" s="281"/>
      <c r="Q411" s="281"/>
      <c r="R411" s="281"/>
      <c r="S411" s="281"/>
      <c r="T411" s="281"/>
      <c r="U411" s="281"/>
      <c r="V411" s="281"/>
      <c r="W411" s="281"/>
      <c r="X411" s="281"/>
      <c r="Y411" s="281"/>
      <c r="Z411" s="281"/>
      <c r="AA411" s="281"/>
      <c r="AB411" s="281"/>
      <c r="AC411" s="281"/>
      <c r="AD411" s="281"/>
      <c r="AE411" s="281"/>
      <c r="AF411" s="281"/>
      <c r="AG411" s="281"/>
      <c r="AH411" s="281"/>
      <c r="AI411" s="281"/>
      <c r="AJ411" s="281"/>
      <c r="AK411" s="281"/>
      <c r="AL411" s="281"/>
      <c r="AM411" s="281"/>
      <c r="AN411" s="281"/>
      <c r="AO411" s="281"/>
      <c r="AP411" s="281"/>
    </row>
    <row r="412" spans="1:42" ht="15.75" customHeight="1" x14ac:dyDescent="0.25">
      <c r="A412" s="281"/>
      <c r="B412" s="281"/>
      <c r="C412" s="281"/>
      <c r="D412" s="281"/>
      <c r="E412" s="281"/>
      <c r="F412" s="281"/>
      <c r="G412" s="281"/>
      <c r="H412" s="281"/>
      <c r="I412" s="281"/>
      <c r="J412" s="281"/>
      <c r="K412" s="281"/>
      <c r="L412" s="281"/>
      <c r="M412" s="281"/>
      <c r="N412" s="281"/>
      <c r="O412" s="281"/>
      <c r="P412" s="281"/>
      <c r="Q412" s="281"/>
      <c r="R412" s="281"/>
      <c r="S412" s="281"/>
      <c r="T412" s="281"/>
      <c r="U412" s="281"/>
      <c r="V412" s="281"/>
      <c r="W412" s="281"/>
      <c r="X412" s="281"/>
      <c r="Y412" s="281"/>
      <c r="Z412" s="281"/>
      <c r="AA412" s="281"/>
      <c r="AB412" s="281"/>
      <c r="AC412" s="281"/>
      <c r="AD412" s="281"/>
      <c r="AE412" s="281"/>
      <c r="AF412" s="281"/>
      <c r="AG412" s="281"/>
      <c r="AH412" s="281"/>
      <c r="AI412" s="281"/>
      <c r="AJ412" s="281"/>
      <c r="AK412" s="281"/>
      <c r="AL412" s="281"/>
      <c r="AM412" s="281"/>
      <c r="AN412" s="281"/>
      <c r="AO412" s="281"/>
      <c r="AP412" s="281"/>
    </row>
    <row r="413" spans="1:42" ht="15.75" customHeight="1" x14ac:dyDescent="0.25">
      <c r="A413" s="281"/>
      <c r="B413" s="281"/>
      <c r="C413" s="281"/>
      <c r="D413" s="281"/>
      <c r="E413" s="281"/>
      <c r="F413" s="281"/>
      <c r="G413" s="281"/>
      <c r="H413" s="281"/>
      <c r="I413" s="281"/>
      <c r="J413" s="281"/>
      <c r="K413" s="281"/>
      <c r="L413" s="281"/>
      <c r="M413" s="281"/>
      <c r="N413" s="281"/>
      <c r="O413" s="281"/>
      <c r="P413" s="281"/>
      <c r="Q413" s="281"/>
      <c r="R413" s="281"/>
      <c r="S413" s="281"/>
      <c r="T413" s="281"/>
      <c r="U413" s="281"/>
      <c r="V413" s="281"/>
      <c r="W413" s="281"/>
      <c r="X413" s="281"/>
      <c r="Y413" s="281"/>
      <c r="Z413" s="281"/>
      <c r="AA413" s="281"/>
      <c r="AB413" s="281"/>
      <c r="AC413" s="281"/>
      <c r="AD413" s="281"/>
      <c r="AE413" s="281"/>
      <c r="AF413" s="281"/>
      <c r="AG413" s="281"/>
      <c r="AH413" s="281"/>
      <c r="AI413" s="281"/>
      <c r="AJ413" s="281"/>
      <c r="AK413" s="281"/>
      <c r="AL413" s="281"/>
      <c r="AM413" s="281"/>
      <c r="AN413" s="281"/>
      <c r="AO413" s="281"/>
      <c r="AP413" s="281"/>
    </row>
    <row r="414" spans="1:42" ht="15.75" customHeight="1" x14ac:dyDescent="0.25">
      <c r="A414" s="281"/>
      <c r="B414" s="281"/>
      <c r="C414" s="281"/>
      <c r="D414" s="281"/>
      <c r="E414" s="281"/>
      <c r="F414" s="281"/>
      <c r="G414" s="281"/>
      <c r="H414" s="281"/>
      <c r="I414" s="281"/>
      <c r="J414" s="281"/>
      <c r="K414" s="281"/>
      <c r="L414" s="281"/>
      <c r="M414" s="281"/>
      <c r="N414" s="281"/>
      <c r="O414" s="281"/>
      <c r="P414" s="281"/>
      <c r="Q414" s="281"/>
      <c r="R414" s="281"/>
      <c r="S414" s="281"/>
      <c r="T414" s="281"/>
      <c r="U414" s="281"/>
      <c r="V414" s="281"/>
      <c r="W414" s="281"/>
      <c r="X414" s="281"/>
      <c r="Y414" s="281"/>
      <c r="Z414" s="281"/>
      <c r="AA414" s="281"/>
      <c r="AB414" s="281"/>
      <c r="AC414" s="281"/>
      <c r="AD414" s="281"/>
      <c r="AE414" s="281"/>
      <c r="AF414" s="281"/>
      <c r="AG414" s="281"/>
      <c r="AH414" s="281"/>
      <c r="AI414" s="281"/>
      <c r="AJ414" s="281"/>
      <c r="AK414" s="281"/>
      <c r="AL414" s="281"/>
      <c r="AM414" s="281"/>
      <c r="AN414" s="281"/>
      <c r="AO414" s="281"/>
      <c r="AP414" s="281"/>
    </row>
    <row r="415" spans="1:42" ht="15.75" customHeight="1" x14ac:dyDescent="0.25">
      <c r="A415" s="281"/>
      <c r="B415" s="281"/>
      <c r="C415" s="281"/>
      <c r="D415" s="281"/>
      <c r="E415" s="281"/>
      <c r="F415" s="281"/>
      <c r="G415" s="281"/>
      <c r="H415" s="281"/>
      <c r="I415" s="281"/>
      <c r="J415" s="281"/>
      <c r="K415" s="281"/>
      <c r="L415" s="281"/>
      <c r="M415" s="281"/>
      <c r="N415" s="281"/>
      <c r="O415" s="281"/>
      <c r="P415" s="281"/>
      <c r="Q415" s="281"/>
      <c r="R415" s="281"/>
      <c r="S415" s="281"/>
      <c r="T415" s="281"/>
      <c r="U415" s="281"/>
      <c r="V415" s="281"/>
      <c r="W415" s="281"/>
      <c r="X415" s="281"/>
      <c r="Y415" s="281"/>
      <c r="Z415" s="281"/>
      <c r="AA415" s="281"/>
      <c r="AB415" s="281"/>
      <c r="AC415" s="281"/>
      <c r="AD415" s="281"/>
      <c r="AE415" s="281"/>
      <c r="AF415" s="281"/>
      <c r="AG415" s="281"/>
      <c r="AH415" s="281"/>
      <c r="AI415" s="281"/>
      <c r="AJ415" s="281"/>
      <c r="AK415" s="281"/>
      <c r="AL415" s="281"/>
      <c r="AM415" s="281"/>
      <c r="AN415" s="281"/>
      <c r="AO415" s="281"/>
      <c r="AP415" s="281"/>
    </row>
    <row r="416" spans="1:42" ht="15.75" customHeight="1" x14ac:dyDescent="0.25">
      <c r="A416" s="281"/>
      <c r="B416" s="281"/>
      <c r="C416" s="281"/>
      <c r="D416" s="281"/>
      <c r="E416" s="281"/>
      <c r="F416" s="281"/>
      <c r="G416" s="281"/>
      <c r="H416" s="281"/>
      <c r="I416" s="281"/>
      <c r="J416" s="281"/>
      <c r="K416" s="281"/>
      <c r="L416" s="281"/>
      <c r="M416" s="281"/>
      <c r="N416" s="281"/>
      <c r="O416" s="281"/>
      <c r="P416" s="281"/>
      <c r="Q416" s="281"/>
      <c r="R416" s="281"/>
      <c r="S416" s="281"/>
      <c r="T416" s="281"/>
      <c r="U416" s="281"/>
      <c r="V416" s="281"/>
      <c r="W416" s="281"/>
      <c r="X416" s="281"/>
      <c r="Y416" s="281"/>
      <c r="Z416" s="281"/>
      <c r="AA416" s="281"/>
      <c r="AB416" s="281"/>
      <c r="AC416" s="281"/>
      <c r="AD416" s="281"/>
      <c r="AE416" s="281"/>
      <c r="AF416" s="281"/>
      <c r="AG416" s="281"/>
      <c r="AH416" s="281"/>
      <c r="AI416" s="281"/>
      <c r="AJ416" s="281"/>
      <c r="AK416" s="281"/>
      <c r="AL416" s="281"/>
      <c r="AM416" s="281"/>
      <c r="AN416" s="281"/>
      <c r="AO416" s="281"/>
      <c r="AP416" s="281"/>
    </row>
    <row r="417" spans="1:42" ht="15.75" customHeight="1" x14ac:dyDescent="0.25">
      <c r="A417" s="281"/>
      <c r="B417" s="281"/>
      <c r="C417" s="281"/>
      <c r="D417" s="281"/>
      <c r="E417" s="281"/>
      <c r="F417" s="281"/>
      <c r="G417" s="281"/>
      <c r="H417" s="281"/>
      <c r="I417" s="281"/>
      <c r="J417" s="281"/>
      <c r="K417" s="281"/>
      <c r="L417" s="281"/>
      <c r="M417" s="281"/>
      <c r="N417" s="281"/>
      <c r="O417" s="281"/>
      <c r="P417" s="281"/>
      <c r="Q417" s="281"/>
      <c r="R417" s="281"/>
      <c r="S417" s="281"/>
      <c r="T417" s="281"/>
      <c r="U417" s="281"/>
      <c r="V417" s="281"/>
      <c r="W417" s="281"/>
      <c r="X417" s="281"/>
      <c r="Y417" s="281"/>
      <c r="Z417" s="281"/>
      <c r="AA417" s="281"/>
      <c r="AB417" s="281"/>
      <c r="AC417" s="281"/>
      <c r="AD417" s="281"/>
      <c r="AE417" s="281"/>
      <c r="AF417" s="281"/>
      <c r="AG417" s="281"/>
      <c r="AH417" s="281"/>
      <c r="AI417" s="281"/>
      <c r="AJ417" s="281"/>
      <c r="AK417" s="281"/>
      <c r="AL417" s="281"/>
      <c r="AM417" s="281"/>
      <c r="AN417" s="281"/>
      <c r="AO417" s="281"/>
      <c r="AP417" s="281"/>
    </row>
    <row r="418" spans="1:42" ht="15.75" customHeight="1" x14ac:dyDescent="0.25">
      <c r="A418" s="281"/>
      <c r="B418" s="281"/>
      <c r="C418" s="281"/>
      <c r="D418" s="281"/>
      <c r="E418" s="281"/>
      <c r="F418" s="281"/>
      <c r="G418" s="281"/>
      <c r="H418" s="281"/>
      <c r="I418" s="281"/>
      <c r="J418" s="281"/>
      <c r="K418" s="281"/>
      <c r="L418" s="281"/>
      <c r="M418" s="281"/>
      <c r="N418" s="281"/>
      <c r="O418" s="281"/>
      <c r="P418" s="281"/>
      <c r="Q418" s="281"/>
      <c r="R418" s="281"/>
      <c r="S418" s="281"/>
      <c r="T418" s="281"/>
      <c r="U418" s="281"/>
      <c r="V418" s="281"/>
      <c r="W418" s="281"/>
      <c r="X418" s="281"/>
      <c r="Y418" s="281"/>
      <c r="Z418" s="281"/>
      <c r="AA418" s="281"/>
      <c r="AB418" s="281"/>
      <c r="AC418" s="281"/>
      <c r="AD418" s="281"/>
      <c r="AE418" s="281"/>
      <c r="AF418" s="281"/>
      <c r="AG418" s="281"/>
      <c r="AH418" s="281"/>
      <c r="AI418" s="281"/>
      <c r="AJ418" s="281"/>
      <c r="AK418" s="281"/>
      <c r="AL418" s="281"/>
      <c r="AM418" s="281"/>
      <c r="AN418" s="281"/>
      <c r="AO418" s="281"/>
      <c r="AP418" s="281"/>
    </row>
    <row r="419" spans="1:42" ht="15.75" customHeight="1" x14ac:dyDescent="0.25">
      <c r="A419" s="281"/>
      <c r="B419" s="281"/>
      <c r="C419" s="281"/>
      <c r="D419" s="281"/>
      <c r="E419" s="281"/>
      <c r="F419" s="281"/>
      <c r="G419" s="281"/>
      <c r="H419" s="281"/>
      <c r="I419" s="281"/>
      <c r="J419" s="281"/>
      <c r="K419" s="281"/>
      <c r="L419" s="281"/>
      <c r="M419" s="281"/>
      <c r="N419" s="281"/>
      <c r="O419" s="281"/>
      <c r="P419" s="281"/>
      <c r="Q419" s="281"/>
      <c r="R419" s="281"/>
      <c r="S419" s="281"/>
      <c r="T419" s="281"/>
      <c r="U419" s="281"/>
      <c r="V419" s="281"/>
      <c r="W419" s="281"/>
      <c r="X419" s="281"/>
      <c r="Y419" s="281"/>
      <c r="Z419" s="281"/>
      <c r="AA419" s="281"/>
      <c r="AB419" s="281"/>
      <c r="AC419" s="281"/>
      <c r="AD419" s="281"/>
      <c r="AE419" s="281"/>
      <c r="AF419" s="281"/>
      <c r="AG419" s="281"/>
      <c r="AH419" s="281"/>
      <c r="AI419" s="281"/>
      <c r="AJ419" s="281"/>
      <c r="AK419" s="281"/>
      <c r="AL419" s="281"/>
      <c r="AM419" s="281"/>
      <c r="AN419" s="281"/>
      <c r="AO419" s="281"/>
      <c r="AP419" s="281"/>
    </row>
    <row r="420" spans="1:42" ht="15.75" customHeight="1" x14ac:dyDescent="0.25">
      <c r="A420" s="281"/>
      <c r="B420" s="281"/>
      <c r="C420" s="281"/>
      <c r="D420" s="281"/>
      <c r="E420" s="281"/>
      <c r="F420" s="281"/>
      <c r="G420" s="281"/>
      <c r="H420" s="281"/>
      <c r="I420" s="281"/>
      <c r="J420" s="281"/>
      <c r="K420" s="281"/>
      <c r="L420" s="281"/>
      <c r="M420" s="281"/>
      <c r="N420" s="281"/>
      <c r="O420" s="281"/>
      <c r="P420" s="281"/>
      <c r="Q420" s="281"/>
      <c r="R420" s="281"/>
      <c r="S420" s="281"/>
      <c r="T420" s="281"/>
      <c r="U420" s="281"/>
      <c r="V420" s="281"/>
      <c r="W420" s="281"/>
      <c r="X420" s="281"/>
      <c r="Y420" s="281"/>
      <c r="Z420" s="281"/>
      <c r="AA420" s="281"/>
      <c r="AB420" s="281"/>
      <c r="AC420" s="281"/>
      <c r="AD420" s="281"/>
      <c r="AE420" s="281"/>
      <c r="AF420" s="281"/>
      <c r="AG420" s="281"/>
      <c r="AH420" s="281"/>
      <c r="AI420" s="281"/>
      <c r="AJ420" s="281"/>
      <c r="AK420" s="281"/>
      <c r="AL420" s="281"/>
      <c r="AM420" s="281"/>
      <c r="AN420" s="281"/>
      <c r="AO420" s="281"/>
      <c r="AP420" s="281"/>
    </row>
    <row r="421" spans="1:42" ht="15.75" customHeight="1" x14ac:dyDescent="0.25">
      <c r="A421" s="281"/>
      <c r="B421" s="281"/>
      <c r="C421" s="281"/>
      <c r="D421" s="281"/>
      <c r="E421" s="281"/>
      <c r="F421" s="281"/>
      <c r="G421" s="281"/>
      <c r="H421" s="281"/>
      <c r="I421" s="281"/>
      <c r="J421" s="281"/>
      <c r="K421" s="281"/>
      <c r="L421" s="281"/>
      <c r="M421" s="281"/>
      <c r="N421" s="281"/>
      <c r="O421" s="281"/>
      <c r="P421" s="281"/>
      <c r="Q421" s="281"/>
      <c r="R421" s="281"/>
      <c r="S421" s="281"/>
      <c r="T421" s="281"/>
      <c r="U421" s="281"/>
      <c r="V421" s="281"/>
      <c r="W421" s="281"/>
      <c r="X421" s="281"/>
      <c r="Y421" s="281"/>
      <c r="Z421" s="281"/>
      <c r="AA421" s="281"/>
      <c r="AB421" s="281"/>
      <c r="AC421" s="281"/>
      <c r="AD421" s="281"/>
      <c r="AE421" s="281"/>
      <c r="AF421" s="281"/>
      <c r="AG421" s="281"/>
      <c r="AH421" s="281"/>
      <c r="AI421" s="281"/>
      <c r="AJ421" s="281"/>
      <c r="AK421" s="281"/>
      <c r="AL421" s="281"/>
      <c r="AM421" s="281"/>
      <c r="AN421" s="281"/>
      <c r="AO421" s="281"/>
      <c r="AP421" s="281"/>
    </row>
    <row r="422" spans="1:42" ht="15.75" customHeight="1" x14ac:dyDescent="0.25">
      <c r="A422" s="281"/>
      <c r="B422" s="281"/>
      <c r="C422" s="281"/>
      <c r="D422" s="281"/>
      <c r="E422" s="281"/>
      <c r="F422" s="281"/>
      <c r="G422" s="281"/>
      <c r="H422" s="281"/>
      <c r="I422" s="281"/>
      <c r="J422" s="281"/>
      <c r="K422" s="281"/>
      <c r="L422" s="281"/>
      <c r="M422" s="281"/>
      <c r="N422" s="281"/>
      <c r="O422" s="281"/>
      <c r="P422" s="281"/>
      <c r="Q422" s="281"/>
      <c r="R422" s="281"/>
      <c r="S422" s="281"/>
      <c r="T422" s="281"/>
      <c r="U422" s="281"/>
      <c r="V422" s="281"/>
      <c r="W422" s="281"/>
      <c r="X422" s="281"/>
      <c r="Y422" s="281"/>
      <c r="Z422" s="281"/>
      <c r="AA422" s="281"/>
      <c r="AB422" s="281"/>
      <c r="AC422" s="281"/>
      <c r="AD422" s="281"/>
      <c r="AE422" s="281"/>
      <c r="AF422" s="281"/>
      <c r="AG422" s="281"/>
      <c r="AH422" s="281"/>
      <c r="AI422" s="281"/>
      <c r="AJ422" s="281"/>
      <c r="AK422" s="281"/>
      <c r="AL422" s="281"/>
      <c r="AM422" s="281"/>
      <c r="AN422" s="281"/>
      <c r="AO422" s="281"/>
      <c r="AP422" s="281"/>
    </row>
    <row r="423" spans="1:42" ht="15.75" customHeight="1" x14ac:dyDescent="0.25">
      <c r="A423" s="281"/>
      <c r="B423" s="281"/>
      <c r="C423" s="281"/>
      <c r="D423" s="281"/>
      <c r="E423" s="281"/>
      <c r="F423" s="281"/>
      <c r="G423" s="281"/>
      <c r="H423" s="281"/>
      <c r="I423" s="281"/>
      <c r="J423" s="281"/>
      <c r="K423" s="281"/>
      <c r="L423" s="281"/>
      <c r="M423" s="281"/>
      <c r="N423" s="281"/>
      <c r="O423" s="281"/>
      <c r="P423" s="281"/>
      <c r="Q423" s="281"/>
      <c r="R423" s="281"/>
      <c r="S423" s="281"/>
      <c r="T423" s="281"/>
      <c r="U423" s="281"/>
      <c r="V423" s="281"/>
      <c r="W423" s="281"/>
      <c r="X423" s="281"/>
      <c r="Y423" s="281"/>
      <c r="Z423" s="281"/>
      <c r="AA423" s="281"/>
      <c r="AB423" s="281"/>
      <c r="AC423" s="281"/>
      <c r="AD423" s="281"/>
      <c r="AE423" s="281"/>
      <c r="AF423" s="281"/>
      <c r="AG423" s="281"/>
      <c r="AH423" s="281"/>
      <c r="AI423" s="281"/>
      <c r="AJ423" s="281"/>
      <c r="AK423" s="281"/>
      <c r="AL423" s="281"/>
      <c r="AM423" s="281"/>
      <c r="AN423" s="281"/>
      <c r="AO423" s="281"/>
      <c r="AP423" s="281"/>
    </row>
    <row r="424" spans="1:42" ht="15.75" customHeight="1" x14ac:dyDescent="0.25">
      <c r="A424" s="281"/>
      <c r="B424" s="281"/>
      <c r="C424" s="281"/>
      <c r="D424" s="281"/>
      <c r="E424" s="281"/>
      <c r="F424" s="281"/>
      <c r="G424" s="281"/>
      <c r="H424" s="281"/>
      <c r="I424" s="281"/>
      <c r="J424" s="281"/>
      <c r="K424" s="281"/>
      <c r="L424" s="281"/>
      <c r="M424" s="281"/>
      <c r="N424" s="281"/>
      <c r="O424" s="281"/>
      <c r="P424" s="281"/>
      <c r="Q424" s="281"/>
      <c r="R424" s="281"/>
      <c r="S424" s="281"/>
      <c r="T424" s="281"/>
      <c r="U424" s="281"/>
      <c r="V424" s="281"/>
      <c r="W424" s="281"/>
      <c r="X424" s="281"/>
      <c r="Y424" s="281"/>
      <c r="Z424" s="281"/>
      <c r="AA424" s="281"/>
      <c r="AB424" s="281"/>
      <c r="AC424" s="281"/>
      <c r="AD424" s="281"/>
      <c r="AE424" s="281"/>
      <c r="AF424" s="281"/>
      <c r="AG424" s="281"/>
      <c r="AH424" s="281"/>
      <c r="AI424" s="281"/>
      <c r="AJ424" s="281"/>
      <c r="AK424" s="281"/>
      <c r="AL424" s="281"/>
      <c r="AM424" s="281"/>
      <c r="AN424" s="281"/>
      <c r="AO424" s="281"/>
      <c r="AP424" s="281"/>
    </row>
    <row r="425" spans="1:42" ht="15.75" customHeight="1" x14ac:dyDescent="0.25">
      <c r="A425" s="281"/>
      <c r="B425" s="281"/>
      <c r="C425" s="281"/>
      <c r="D425" s="281"/>
      <c r="E425" s="281"/>
      <c r="F425" s="281"/>
      <c r="G425" s="281"/>
      <c r="H425" s="281"/>
      <c r="I425" s="281"/>
      <c r="J425" s="281"/>
      <c r="K425" s="281"/>
      <c r="L425" s="281"/>
      <c r="M425" s="281"/>
      <c r="N425" s="281"/>
      <c r="O425" s="281"/>
      <c r="P425" s="281"/>
      <c r="Q425" s="281"/>
      <c r="R425" s="281"/>
      <c r="S425" s="281"/>
      <c r="T425" s="281"/>
      <c r="U425" s="281"/>
      <c r="V425" s="281"/>
      <c r="W425" s="281"/>
      <c r="X425" s="281"/>
      <c r="Y425" s="281"/>
      <c r="Z425" s="281"/>
      <c r="AA425" s="281"/>
      <c r="AB425" s="281"/>
      <c r="AC425" s="281"/>
      <c r="AD425" s="281"/>
      <c r="AE425" s="281"/>
      <c r="AF425" s="281"/>
      <c r="AG425" s="281"/>
      <c r="AH425" s="281"/>
      <c r="AI425" s="281"/>
      <c r="AJ425" s="281"/>
      <c r="AK425" s="281"/>
      <c r="AL425" s="281"/>
      <c r="AM425" s="281"/>
      <c r="AN425" s="281"/>
      <c r="AO425" s="281"/>
      <c r="AP425" s="281"/>
    </row>
    <row r="426" spans="1:42" ht="15.75" customHeight="1" x14ac:dyDescent="0.25">
      <c r="A426" s="281"/>
      <c r="B426" s="281"/>
      <c r="C426" s="281"/>
      <c r="D426" s="281"/>
      <c r="E426" s="281"/>
      <c r="F426" s="281"/>
      <c r="G426" s="281"/>
      <c r="H426" s="281"/>
      <c r="I426" s="281"/>
      <c r="J426" s="281"/>
      <c r="K426" s="281"/>
      <c r="L426" s="281"/>
      <c r="M426" s="281"/>
      <c r="N426" s="281"/>
      <c r="O426" s="281"/>
      <c r="P426" s="281"/>
      <c r="Q426" s="281"/>
      <c r="R426" s="281"/>
      <c r="S426" s="281"/>
      <c r="T426" s="281"/>
      <c r="U426" s="281"/>
      <c r="V426" s="281"/>
      <c r="W426" s="281"/>
      <c r="X426" s="281"/>
      <c r="Y426" s="281"/>
      <c r="Z426" s="281"/>
      <c r="AA426" s="281"/>
      <c r="AB426" s="281"/>
      <c r="AC426" s="281"/>
      <c r="AD426" s="281"/>
      <c r="AE426" s="281"/>
      <c r="AF426" s="281"/>
      <c r="AG426" s="281"/>
      <c r="AH426" s="281"/>
      <c r="AI426" s="281"/>
      <c r="AJ426" s="281"/>
      <c r="AK426" s="281"/>
      <c r="AL426" s="281"/>
      <c r="AM426" s="281"/>
      <c r="AN426" s="281"/>
      <c r="AO426" s="281"/>
      <c r="AP426" s="281"/>
    </row>
    <row r="427" spans="1:42" ht="15.75" customHeight="1" x14ac:dyDescent="0.25">
      <c r="A427" s="281"/>
      <c r="B427" s="281"/>
      <c r="C427" s="281"/>
      <c r="D427" s="281"/>
      <c r="E427" s="281"/>
      <c r="F427" s="281"/>
      <c r="G427" s="281"/>
      <c r="H427" s="281"/>
      <c r="I427" s="281"/>
      <c r="J427" s="281"/>
      <c r="K427" s="281"/>
      <c r="L427" s="281"/>
      <c r="M427" s="281"/>
      <c r="N427" s="281"/>
      <c r="O427" s="281"/>
      <c r="P427" s="281"/>
      <c r="Q427" s="281"/>
      <c r="R427" s="281"/>
      <c r="S427" s="281"/>
      <c r="T427" s="281"/>
      <c r="U427" s="281"/>
      <c r="V427" s="281"/>
      <c r="W427" s="281"/>
      <c r="X427" s="281"/>
      <c r="Y427" s="281"/>
      <c r="Z427" s="281"/>
      <c r="AA427" s="281"/>
      <c r="AB427" s="281"/>
      <c r="AC427" s="281"/>
      <c r="AD427" s="281"/>
      <c r="AE427" s="281"/>
      <c r="AF427" s="281"/>
      <c r="AG427" s="281"/>
      <c r="AH427" s="281"/>
      <c r="AI427" s="281"/>
      <c r="AJ427" s="281"/>
      <c r="AK427" s="281"/>
      <c r="AL427" s="281"/>
      <c r="AM427" s="281"/>
      <c r="AN427" s="281"/>
      <c r="AO427" s="281"/>
      <c r="AP427" s="281"/>
    </row>
    <row r="428" spans="1:42" ht="15.75" customHeight="1" x14ac:dyDescent="0.25">
      <c r="A428" s="281"/>
      <c r="B428" s="281"/>
      <c r="C428" s="281"/>
      <c r="D428" s="281"/>
      <c r="E428" s="281"/>
      <c r="F428" s="281"/>
      <c r="G428" s="281"/>
      <c r="H428" s="281"/>
      <c r="I428" s="281"/>
      <c r="J428" s="281"/>
      <c r="K428" s="281"/>
      <c r="L428" s="281"/>
      <c r="M428" s="281"/>
      <c r="N428" s="281"/>
      <c r="O428" s="281"/>
      <c r="P428" s="281"/>
      <c r="Q428" s="281"/>
      <c r="R428" s="281"/>
      <c r="S428" s="281"/>
      <c r="T428" s="281"/>
      <c r="U428" s="281"/>
      <c r="V428" s="281"/>
      <c r="W428" s="281"/>
      <c r="X428" s="281"/>
      <c r="Y428" s="281"/>
      <c r="Z428" s="281"/>
      <c r="AA428" s="281"/>
      <c r="AB428" s="281"/>
      <c r="AC428" s="281"/>
      <c r="AD428" s="281"/>
      <c r="AE428" s="281"/>
      <c r="AF428" s="281"/>
      <c r="AG428" s="281"/>
      <c r="AH428" s="281"/>
      <c r="AI428" s="281"/>
      <c r="AJ428" s="281"/>
      <c r="AK428" s="281"/>
      <c r="AL428" s="281"/>
      <c r="AM428" s="281"/>
      <c r="AN428" s="281"/>
      <c r="AO428" s="281"/>
      <c r="AP428" s="281"/>
    </row>
    <row r="429" spans="1:42" ht="15.75" customHeight="1" x14ac:dyDescent="0.25">
      <c r="A429" s="281"/>
      <c r="B429" s="281"/>
      <c r="C429" s="281"/>
      <c r="D429" s="281"/>
      <c r="E429" s="281"/>
      <c r="F429" s="281"/>
      <c r="G429" s="281"/>
      <c r="H429" s="281"/>
      <c r="I429" s="281"/>
      <c r="J429" s="281"/>
      <c r="K429" s="281"/>
      <c r="L429" s="281"/>
      <c r="M429" s="281"/>
      <c r="N429" s="281"/>
      <c r="O429" s="281"/>
      <c r="P429" s="281"/>
      <c r="Q429" s="281"/>
      <c r="R429" s="281"/>
      <c r="S429" s="281"/>
      <c r="T429" s="281"/>
      <c r="U429" s="281"/>
      <c r="V429" s="281"/>
      <c r="W429" s="281"/>
      <c r="X429" s="281"/>
      <c r="Y429" s="281"/>
      <c r="Z429" s="281"/>
      <c r="AA429" s="281"/>
      <c r="AB429" s="281"/>
      <c r="AC429" s="281"/>
      <c r="AD429" s="281"/>
      <c r="AE429" s="281"/>
      <c r="AF429" s="281"/>
      <c r="AG429" s="281"/>
      <c r="AH429" s="281"/>
      <c r="AI429" s="281"/>
      <c r="AJ429" s="281"/>
      <c r="AK429" s="281"/>
      <c r="AL429" s="281"/>
      <c r="AM429" s="281"/>
      <c r="AN429" s="281"/>
      <c r="AO429" s="281"/>
      <c r="AP429" s="281"/>
    </row>
    <row r="430" spans="1:42" ht="15.75" customHeight="1" x14ac:dyDescent="0.25">
      <c r="A430" s="281"/>
      <c r="B430" s="281"/>
      <c r="C430" s="281"/>
      <c r="D430" s="281"/>
      <c r="E430" s="281"/>
      <c r="F430" s="281"/>
      <c r="G430" s="281"/>
      <c r="H430" s="281"/>
      <c r="I430" s="281"/>
      <c r="J430" s="281"/>
      <c r="K430" s="281"/>
      <c r="L430" s="281"/>
      <c r="M430" s="281"/>
      <c r="N430" s="281"/>
      <c r="O430" s="281"/>
      <c r="P430" s="281"/>
      <c r="Q430" s="281"/>
      <c r="R430" s="281"/>
      <c r="S430" s="281"/>
      <c r="T430" s="281"/>
      <c r="U430" s="281"/>
      <c r="V430" s="281"/>
      <c r="W430" s="281"/>
      <c r="X430" s="281"/>
      <c r="Y430" s="281"/>
      <c r="Z430" s="281"/>
      <c r="AA430" s="281"/>
      <c r="AB430" s="281"/>
      <c r="AC430" s="281"/>
      <c r="AD430" s="281"/>
      <c r="AE430" s="281"/>
      <c r="AF430" s="281"/>
      <c r="AG430" s="281"/>
      <c r="AH430" s="281"/>
      <c r="AI430" s="281"/>
      <c r="AJ430" s="281"/>
      <c r="AK430" s="281"/>
      <c r="AL430" s="281"/>
      <c r="AM430" s="281"/>
      <c r="AN430" s="281"/>
      <c r="AO430" s="281"/>
      <c r="AP430" s="281"/>
    </row>
    <row r="431" spans="1:42" ht="15.75" customHeight="1" x14ac:dyDescent="0.25">
      <c r="A431" s="281"/>
      <c r="B431" s="281"/>
      <c r="C431" s="281"/>
      <c r="D431" s="281"/>
      <c r="E431" s="281"/>
      <c r="F431" s="281"/>
      <c r="G431" s="281"/>
      <c r="H431" s="281"/>
      <c r="I431" s="281"/>
      <c r="J431" s="281"/>
      <c r="K431" s="281"/>
      <c r="L431" s="281"/>
      <c r="M431" s="281"/>
      <c r="N431" s="281"/>
      <c r="O431" s="281"/>
      <c r="P431" s="281"/>
      <c r="Q431" s="281"/>
      <c r="R431" s="281"/>
      <c r="S431" s="281"/>
      <c r="T431" s="281"/>
      <c r="U431" s="281"/>
      <c r="V431" s="281"/>
      <c r="W431" s="281"/>
      <c r="X431" s="281"/>
      <c r="Y431" s="281"/>
      <c r="Z431" s="281"/>
      <c r="AA431" s="281"/>
      <c r="AB431" s="281"/>
      <c r="AC431" s="281"/>
      <c r="AD431" s="281"/>
      <c r="AE431" s="281"/>
      <c r="AF431" s="281"/>
      <c r="AG431" s="281"/>
      <c r="AH431" s="281"/>
      <c r="AI431" s="281"/>
      <c r="AJ431" s="281"/>
      <c r="AK431" s="281"/>
      <c r="AL431" s="281"/>
      <c r="AM431" s="281"/>
      <c r="AN431" s="281"/>
      <c r="AO431" s="281"/>
      <c r="AP431" s="281"/>
    </row>
    <row r="432" spans="1:42" ht="15.75" customHeight="1" x14ac:dyDescent="0.25">
      <c r="A432" s="281"/>
      <c r="B432" s="281"/>
      <c r="C432" s="281"/>
      <c r="D432" s="281"/>
      <c r="E432" s="281"/>
      <c r="F432" s="281"/>
      <c r="G432" s="281"/>
      <c r="H432" s="281"/>
      <c r="I432" s="281"/>
      <c r="J432" s="281"/>
      <c r="K432" s="281"/>
      <c r="L432" s="281"/>
      <c r="M432" s="281"/>
      <c r="N432" s="281"/>
      <c r="O432" s="281"/>
      <c r="P432" s="281"/>
      <c r="Q432" s="281"/>
      <c r="R432" s="281"/>
      <c r="S432" s="281"/>
      <c r="T432" s="281"/>
      <c r="U432" s="281"/>
      <c r="V432" s="281"/>
      <c r="W432" s="281"/>
      <c r="X432" s="281"/>
      <c r="Y432" s="281"/>
      <c r="Z432" s="281"/>
      <c r="AA432" s="281"/>
      <c r="AB432" s="281"/>
      <c r="AC432" s="281"/>
      <c r="AD432" s="281"/>
      <c r="AE432" s="281"/>
      <c r="AF432" s="281"/>
      <c r="AG432" s="281"/>
      <c r="AH432" s="281"/>
      <c r="AI432" s="281"/>
      <c r="AJ432" s="281"/>
      <c r="AK432" s="281"/>
      <c r="AL432" s="281"/>
      <c r="AM432" s="281"/>
      <c r="AN432" s="281"/>
      <c r="AO432" s="281"/>
      <c r="AP432" s="281"/>
    </row>
    <row r="433" spans="1:42" ht="15.75" customHeight="1" x14ac:dyDescent="0.25">
      <c r="A433" s="281"/>
      <c r="B433" s="281"/>
      <c r="C433" s="281"/>
      <c r="D433" s="281"/>
      <c r="E433" s="281"/>
      <c r="F433" s="281"/>
      <c r="G433" s="281"/>
      <c r="H433" s="281"/>
      <c r="I433" s="281"/>
      <c r="J433" s="281"/>
      <c r="K433" s="281"/>
      <c r="L433" s="281"/>
      <c r="M433" s="281"/>
      <c r="N433" s="281"/>
      <c r="O433" s="281"/>
      <c r="P433" s="281"/>
      <c r="Q433" s="281"/>
      <c r="R433" s="281"/>
      <c r="S433" s="281"/>
      <c r="T433" s="281"/>
      <c r="U433" s="281"/>
      <c r="V433" s="281"/>
      <c r="W433" s="281"/>
      <c r="X433" s="281"/>
      <c r="Y433" s="281"/>
      <c r="Z433" s="281"/>
      <c r="AA433" s="281"/>
      <c r="AB433" s="281"/>
      <c r="AC433" s="281"/>
      <c r="AD433" s="281"/>
      <c r="AE433" s="281"/>
      <c r="AF433" s="281"/>
      <c r="AG433" s="281"/>
      <c r="AH433" s="281"/>
      <c r="AI433" s="281"/>
      <c r="AJ433" s="281"/>
      <c r="AK433" s="281"/>
      <c r="AL433" s="281"/>
      <c r="AM433" s="281"/>
      <c r="AN433" s="281"/>
      <c r="AO433" s="281"/>
      <c r="AP433" s="281"/>
    </row>
    <row r="434" spans="1:42" ht="15.75" customHeight="1" x14ac:dyDescent="0.25">
      <c r="A434" s="281"/>
      <c r="B434" s="281"/>
      <c r="C434" s="281"/>
      <c r="D434" s="281"/>
      <c r="E434" s="281"/>
      <c r="F434" s="281"/>
      <c r="G434" s="281"/>
      <c r="H434" s="281"/>
      <c r="I434" s="281"/>
      <c r="J434" s="281"/>
      <c r="K434" s="281"/>
      <c r="L434" s="281"/>
      <c r="M434" s="281"/>
      <c r="N434" s="281"/>
      <c r="O434" s="281"/>
      <c r="P434" s="281"/>
      <c r="Q434" s="281"/>
      <c r="R434" s="281"/>
      <c r="S434" s="281"/>
      <c r="T434" s="281"/>
      <c r="U434" s="281"/>
      <c r="V434" s="281"/>
      <c r="W434" s="281"/>
      <c r="X434" s="281"/>
      <c r="Y434" s="281"/>
      <c r="Z434" s="281"/>
      <c r="AA434" s="281"/>
      <c r="AB434" s="281"/>
      <c r="AC434" s="281"/>
      <c r="AD434" s="281"/>
      <c r="AE434" s="281"/>
      <c r="AF434" s="281"/>
      <c r="AG434" s="281"/>
      <c r="AH434" s="281"/>
      <c r="AI434" s="281"/>
      <c r="AJ434" s="281"/>
      <c r="AK434" s="281"/>
      <c r="AL434" s="281"/>
      <c r="AM434" s="281"/>
      <c r="AN434" s="281"/>
      <c r="AO434" s="281"/>
      <c r="AP434" s="281"/>
    </row>
    <row r="435" spans="1:42" ht="15.75" customHeight="1" x14ac:dyDescent="0.25">
      <c r="A435" s="281"/>
      <c r="B435" s="281"/>
      <c r="C435" s="281"/>
      <c r="D435" s="281"/>
      <c r="E435" s="281"/>
      <c r="F435" s="281"/>
      <c r="G435" s="281"/>
      <c r="H435" s="281"/>
      <c r="I435" s="281"/>
      <c r="J435" s="281"/>
      <c r="K435" s="281"/>
      <c r="L435" s="281"/>
      <c r="M435" s="281"/>
      <c r="N435" s="281"/>
      <c r="O435" s="281"/>
      <c r="P435" s="281"/>
      <c r="Q435" s="281"/>
      <c r="R435" s="281"/>
      <c r="S435" s="281"/>
      <c r="T435" s="281"/>
      <c r="U435" s="281"/>
      <c r="V435" s="281"/>
      <c r="W435" s="281"/>
      <c r="X435" s="281"/>
      <c r="Y435" s="281"/>
      <c r="Z435" s="281"/>
      <c r="AA435" s="281"/>
      <c r="AB435" s="281"/>
      <c r="AC435" s="281"/>
      <c r="AD435" s="281"/>
      <c r="AE435" s="281"/>
      <c r="AF435" s="281"/>
      <c r="AG435" s="281"/>
      <c r="AH435" s="281"/>
      <c r="AI435" s="281"/>
      <c r="AJ435" s="281"/>
      <c r="AK435" s="281"/>
      <c r="AL435" s="281"/>
      <c r="AM435" s="281"/>
      <c r="AN435" s="281"/>
      <c r="AO435" s="281"/>
      <c r="AP435" s="281"/>
    </row>
    <row r="436" spans="1:42" ht="15.75" customHeight="1" x14ac:dyDescent="0.25">
      <c r="A436" s="281"/>
      <c r="B436" s="281"/>
      <c r="C436" s="281"/>
      <c r="D436" s="281"/>
      <c r="E436" s="281"/>
      <c r="F436" s="281"/>
      <c r="G436" s="281"/>
      <c r="H436" s="281"/>
      <c r="I436" s="281"/>
      <c r="J436" s="281"/>
      <c r="K436" s="281"/>
      <c r="L436" s="281"/>
      <c r="M436" s="281"/>
      <c r="N436" s="281"/>
      <c r="O436" s="281"/>
      <c r="P436" s="281"/>
      <c r="Q436" s="281"/>
      <c r="R436" s="281"/>
      <c r="S436" s="281"/>
      <c r="T436" s="281"/>
      <c r="U436" s="281"/>
      <c r="V436" s="281"/>
      <c r="W436" s="281"/>
      <c r="X436" s="281"/>
      <c r="Y436" s="281"/>
      <c r="Z436" s="281"/>
      <c r="AA436" s="281"/>
      <c r="AB436" s="281"/>
      <c r="AC436" s="281"/>
      <c r="AD436" s="281"/>
      <c r="AE436" s="281"/>
      <c r="AF436" s="281"/>
      <c r="AG436" s="281"/>
      <c r="AH436" s="281"/>
      <c r="AI436" s="281"/>
      <c r="AJ436" s="281"/>
      <c r="AK436" s="281"/>
      <c r="AL436" s="281"/>
      <c r="AM436" s="281"/>
      <c r="AN436" s="281"/>
      <c r="AO436" s="281"/>
      <c r="AP436" s="281"/>
    </row>
    <row r="437" spans="1:42" ht="15.75" customHeight="1" x14ac:dyDescent="0.25">
      <c r="A437" s="281"/>
      <c r="B437" s="281"/>
      <c r="C437" s="281"/>
      <c r="D437" s="281"/>
      <c r="E437" s="281"/>
      <c r="F437" s="281"/>
      <c r="G437" s="281"/>
      <c r="H437" s="281"/>
      <c r="I437" s="281"/>
      <c r="J437" s="281"/>
      <c r="K437" s="281"/>
      <c r="L437" s="281"/>
      <c r="M437" s="281"/>
      <c r="N437" s="281"/>
      <c r="O437" s="281"/>
      <c r="P437" s="281"/>
      <c r="Q437" s="281"/>
      <c r="R437" s="281"/>
      <c r="S437" s="281"/>
      <c r="T437" s="281"/>
      <c r="U437" s="281"/>
      <c r="V437" s="281"/>
      <c r="W437" s="281"/>
      <c r="X437" s="281"/>
      <c r="Y437" s="281"/>
      <c r="Z437" s="281"/>
      <c r="AA437" s="281"/>
      <c r="AB437" s="281"/>
      <c r="AC437" s="281"/>
      <c r="AD437" s="281"/>
      <c r="AE437" s="281"/>
      <c r="AF437" s="281"/>
      <c r="AG437" s="281"/>
      <c r="AH437" s="281"/>
      <c r="AI437" s="281"/>
      <c r="AJ437" s="281"/>
      <c r="AK437" s="281"/>
      <c r="AL437" s="281"/>
      <c r="AM437" s="281"/>
      <c r="AN437" s="281"/>
      <c r="AO437" s="281"/>
      <c r="AP437" s="281"/>
    </row>
    <row r="438" spans="1:42" ht="15.75" customHeight="1" x14ac:dyDescent="0.25">
      <c r="A438" s="281"/>
      <c r="B438" s="281"/>
      <c r="C438" s="281"/>
      <c r="D438" s="281"/>
      <c r="E438" s="281"/>
      <c r="F438" s="281"/>
      <c r="G438" s="281"/>
      <c r="H438" s="281"/>
      <c r="I438" s="281"/>
      <c r="J438" s="281"/>
      <c r="K438" s="281"/>
      <c r="L438" s="281"/>
      <c r="M438" s="281"/>
      <c r="N438" s="281"/>
      <c r="O438" s="281"/>
      <c r="P438" s="281"/>
      <c r="Q438" s="281"/>
      <c r="R438" s="281"/>
      <c r="S438" s="281"/>
      <c r="T438" s="281"/>
      <c r="U438" s="281"/>
      <c r="V438" s="281"/>
      <c r="W438" s="281"/>
      <c r="X438" s="281"/>
      <c r="Y438" s="281"/>
      <c r="Z438" s="281"/>
      <c r="AA438" s="281"/>
      <c r="AB438" s="281"/>
      <c r="AC438" s="281"/>
      <c r="AD438" s="281"/>
      <c r="AE438" s="281"/>
      <c r="AF438" s="281"/>
      <c r="AG438" s="281"/>
      <c r="AH438" s="281"/>
      <c r="AI438" s="281"/>
      <c r="AJ438" s="281"/>
      <c r="AK438" s="281"/>
      <c r="AL438" s="281"/>
      <c r="AM438" s="281"/>
      <c r="AN438" s="281"/>
      <c r="AO438" s="281"/>
      <c r="AP438" s="281"/>
    </row>
    <row r="439" spans="1:42" ht="15.75" customHeight="1" x14ac:dyDescent="0.25">
      <c r="A439" s="281"/>
      <c r="B439" s="281"/>
      <c r="C439" s="281"/>
      <c r="D439" s="281"/>
      <c r="E439" s="281"/>
      <c r="F439" s="281"/>
      <c r="G439" s="281"/>
      <c r="H439" s="281"/>
      <c r="I439" s="281"/>
      <c r="J439" s="281"/>
      <c r="K439" s="281"/>
      <c r="L439" s="281"/>
      <c r="M439" s="281"/>
      <c r="N439" s="281"/>
      <c r="O439" s="281"/>
      <c r="P439" s="281"/>
      <c r="Q439" s="281"/>
      <c r="R439" s="281"/>
      <c r="S439" s="281"/>
      <c r="T439" s="281"/>
      <c r="U439" s="281"/>
      <c r="V439" s="281"/>
      <c r="W439" s="281"/>
      <c r="X439" s="281"/>
      <c r="Y439" s="281"/>
      <c r="Z439" s="281"/>
      <c r="AA439" s="281"/>
      <c r="AB439" s="281"/>
      <c r="AC439" s="281"/>
      <c r="AD439" s="281"/>
      <c r="AE439" s="281"/>
      <c r="AF439" s="281"/>
      <c r="AG439" s="281"/>
      <c r="AH439" s="281"/>
      <c r="AI439" s="281"/>
      <c r="AJ439" s="281"/>
      <c r="AK439" s="281"/>
      <c r="AL439" s="281"/>
      <c r="AM439" s="281"/>
      <c r="AN439" s="281"/>
      <c r="AO439" s="281"/>
      <c r="AP439" s="281"/>
    </row>
    <row r="440" spans="1:42" ht="15.75" customHeight="1" x14ac:dyDescent="0.25">
      <c r="A440" s="281"/>
      <c r="B440" s="281"/>
      <c r="C440" s="281"/>
      <c r="D440" s="281"/>
      <c r="E440" s="281"/>
      <c r="F440" s="281"/>
      <c r="G440" s="281"/>
      <c r="H440" s="281"/>
      <c r="I440" s="281"/>
      <c r="J440" s="281"/>
      <c r="K440" s="281"/>
      <c r="L440" s="281"/>
      <c r="M440" s="281"/>
      <c r="N440" s="281"/>
      <c r="O440" s="281"/>
      <c r="P440" s="281"/>
      <c r="Q440" s="281"/>
      <c r="R440" s="281"/>
      <c r="S440" s="281"/>
      <c r="T440" s="281"/>
      <c r="U440" s="281"/>
      <c r="V440" s="281"/>
      <c r="W440" s="281"/>
      <c r="X440" s="281"/>
      <c r="Y440" s="281"/>
      <c r="Z440" s="281"/>
      <c r="AA440" s="281"/>
      <c r="AB440" s="281"/>
      <c r="AC440" s="281"/>
      <c r="AD440" s="281"/>
      <c r="AE440" s="281"/>
      <c r="AF440" s="281"/>
      <c r="AG440" s="281"/>
      <c r="AH440" s="281"/>
      <c r="AI440" s="281"/>
      <c r="AJ440" s="281"/>
      <c r="AK440" s="281"/>
      <c r="AL440" s="281"/>
      <c r="AM440" s="281"/>
      <c r="AN440" s="281"/>
      <c r="AO440" s="281"/>
      <c r="AP440" s="281"/>
    </row>
    <row r="441" spans="1:42" ht="15.75" customHeight="1" x14ac:dyDescent="0.25">
      <c r="A441" s="281"/>
      <c r="B441" s="281"/>
      <c r="C441" s="281"/>
      <c r="D441" s="281"/>
      <c r="E441" s="281"/>
      <c r="F441" s="281"/>
      <c r="G441" s="281"/>
      <c r="H441" s="281"/>
      <c r="I441" s="281"/>
      <c r="J441" s="281"/>
      <c r="K441" s="281"/>
      <c r="L441" s="281"/>
      <c r="M441" s="281"/>
      <c r="N441" s="281"/>
      <c r="O441" s="281"/>
      <c r="P441" s="281"/>
      <c r="Q441" s="281"/>
      <c r="R441" s="281"/>
      <c r="S441" s="281"/>
      <c r="T441" s="281"/>
      <c r="U441" s="281"/>
      <c r="V441" s="281"/>
      <c r="W441" s="281"/>
      <c r="X441" s="281"/>
      <c r="Y441" s="281"/>
      <c r="Z441" s="281"/>
      <c r="AA441" s="281"/>
      <c r="AB441" s="281"/>
      <c r="AC441" s="281"/>
      <c r="AD441" s="281"/>
      <c r="AE441" s="281"/>
      <c r="AF441" s="281"/>
      <c r="AG441" s="281"/>
      <c r="AH441" s="281"/>
      <c r="AI441" s="281"/>
      <c r="AJ441" s="281"/>
      <c r="AK441" s="281"/>
      <c r="AL441" s="281"/>
      <c r="AM441" s="281"/>
      <c r="AN441" s="281"/>
      <c r="AO441" s="281"/>
      <c r="AP441" s="281"/>
    </row>
    <row r="442" spans="1:42" ht="15.75" customHeight="1" x14ac:dyDescent="0.25">
      <c r="A442" s="281"/>
      <c r="B442" s="281"/>
      <c r="C442" s="281"/>
      <c r="D442" s="281"/>
      <c r="E442" s="281"/>
      <c r="F442" s="281"/>
      <c r="G442" s="281"/>
      <c r="H442" s="281"/>
      <c r="I442" s="281"/>
      <c r="J442" s="281"/>
      <c r="K442" s="281"/>
      <c r="L442" s="281"/>
      <c r="M442" s="281"/>
      <c r="N442" s="281"/>
      <c r="O442" s="281"/>
      <c r="P442" s="281"/>
      <c r="Q442" s="281"/>
      <c r="R442" s="281"/>
      <c r="S442" s="281"/>
      <c r="T442" s="281"/>
      <c r="U442" s="281"/>
      <c r="V442" s="281"/>
      <c r="W442" s="281"/>
      <c r="X442" s="281"/>
      <c r="Y442" s="281"/>
      <c r="Z442" s="281"/>
      <c r="AA442" s="281"/>
      <c r="AB442" s="281"/>
      <c r="AC442" s="281"/>
      <c r="AD442" s="281"/>
      <c r="AE442" s="281"/>
      <c r="AF442" s="281"/>
      <c r="AG442" s="281"/>
      <c r="AH442" s="281"/>
      <c r="AI442" s="281"/>
      <c r="AJ442" s="281"/>
      <c r="AK442" s="281"/>
      <c r="AL442" s="281"/>
      <c r="AM442" s="281"/>
      <c r="AN442" s="281"/>
      <c r="AO442" s="281"/>
      <c r="AP442" s="281"/>
    </row>
    <row r="443" spans="1:42" ht="15.75" customHeight="1" x14ac:dyDescent="0.25">
      <c r="A443" s="281"/>
      <c r="B443" s="281"/>
      <c r="C443" s="281"/>
      <c r="D443" s="281"/>
      <c r="E443" s="281"/>
      <c r="F443" s="281"/>
      <c r="G443" s="281"/>
      <c r="H443" s="281"/>
      <c r="I443" s="281"/>
      <c r="J443" s="281"/>
      <c r="K443" s="281"/>
      <c r="L443" s="281"/>
      <c r="M443" s="281"/>
      <c r="N443" s="281"/>
      <c r="O443" s="281"/>
      <c r="P443" s="281"/>
      <c r="Q443" s="281"/>
      <c r="R443" s="281"/>
      <c r="S443" s="281"/>
      <c r="T443" s="281"/>
      <c r="U443" s="281"/>
      <c r="V443" s="281"/>
      <c r="W443" s="281"/>
      <c r="X443" s="281"/>
      <c r="Y443" s="281"/>
      <c r="Z443" s="281"/>
      <c r="AA443" s="281"/>
      <c r="AB443" s="281"/>
      <c r="AC443" s="281"/>
      <c r="AD443" s="281"/>
      <c r="AE443" s="281"/>
      <c r="AF443" s="281"/>
      <c r="AG443" s="281"/>
      <c r="AH443" s="281"/>
      <c r="AI443" s="281"/>
      <c r="AJ443" s="281"/>
      <c r="AK443" s="281"/>
      <c r="AL443" s="281"/>
      <c r="AM443" s="281"/>
      <c r="AN443" s="281"/>
      <c r="AO443" s="281"/>
      <c r="AP443" s="281"/>
    </row>
    <row r="444" spans="1:42" ht="15.75" customHeight="1" x14ac:dyDescent="0.25">
      <c r="A444" s="281"/>
      <c r="B444" s="281"/>
      <c r="C444" s="281"/>
      <c r="D444" s="281"/>
      <c r="E444" s="281"/>
      <c r="F444" s="281"/>
      <c r="G444" s="281"/>
      <c r="H444" s="281"/>
      <c r="I444" s="281"/>
      <c r="J444" s="281"/>
      <c r="K444" s="281"/>
      <c r="L444" s="281"/>
      <c r="M444" s="281"/>
      <c r="N444" s="281"/>
      <c r="O444" s="281"/>
      <c r="P444" s="281"/>
      <c r="Q444" s="281"/>
      <c r="R444" s="281"/>
      <c r="S444" s="281"/>
      <c r="T444" s="281"/>
      <c r="U444" s="281"/>
      <c r="V444" s="281"/>
      <c r="W444" s="281"/>
      <c r="X444" s="281"/>
      <c r="Y444" s="281"/>
      <c r="Z444" s="281"/>
      <c r="AA444" s="281"/>
      <c r="AB444" s="281"/>
      <c r="AC444" s="281"/>
      <c r="AD444" s="281"/>
      <c r="AE444" s="281"/>
      <c r="AF444" s="281"/>
      <c r="AG444" s="281"/>
      <c r="AH444" s="281"/>
      <c r="AI444" s="281"/>
      <c r="AJ444" s="281"/>
      <c r="AK444" s="281"/>
      <c r="AL444" s="281"/>
      <c r="AM444" s="281"/>
      <c r="AN444" s="281"/>
      <c r="AO444" s="281"/>
      <c r="AP444" s="281"/>
    </row>
    <row r="445" spans="1:42" ht="15.75" customHeight="1" x14ac:dyDescent="0.25">
      <c r="A445" s="281"/>
      <c r="B445" s="281"/>
      <c r="C445" s="281"/>
      <c r="D445" s="281"/>
      <c r="E445" s="281"/>
      <c r="F445" s="281"/>
      <c r="G445" s="281"/>
      <c r="H445" s="281"/>
      <c r="I445" s="281"/>
      <c r="J445" s="281"/>
      <c r="K445" s="281"/>
      <c r="L445" s="281"/>
      <c r="M445" s="281"/>
      <c r="N445" s="281"/>
      <c r="O445" s="281"/>
      <c r="P445" s="281"/>
      <c r="Q445" s="281"/>
      <c r="R445" s="281"/>
      <c r="S445" s="281"/>
      <c r="T445" s="281"/>
      <c r="U445" s="281"/>
      <c r="V445" s="281"/>
      <c r="W445" s="281"/>
      <c r="X445" s="281"/>
      <c r="Y445" s="281"/>
      <c r="Z445" s="281"/>
      <c r="AA445" s="281"/>
      <c r="AB445" s="281"/>
      <c r="AC445" s="281"/>
      <c r="AD445" s="281"/>
      <c r="AE445" s="281"/>
      <c r="AF445" s="281"/>
      <c r="AG445" s="281"/>
      <c r="AH445" s="281"/>
      <c r="AI445" s="281"/>
      <c r="AJ445" s="281"/>
      <c r="AK445" s="281"/>
      <c r="AL445" s="281"/>
      <c r="AM445" s="281"/>
      <c r="AN445" s="281"/>
      <c r="AO445" s="281"/>
      <c r="AP445" s="281"/>
    </row>
    <row r="446" spans="1:42" ht="15.75" customHeight="1" x14ac:dyDescent="0.25">
      <c r="A446" s="281"/>
      <c r="B446" s="281"/>
      <c r="C446" s="281"/>
      <c r="D446" s="281"/>
      <c r="E446" s="281"/>
      <c r="F446" s="281"/>
      <c r="G446" s="281"/>
      <c r="H446" s="281"/>
      <c r="I446" s="281"/>
      <c r="J446" s="281"/>
      <c r="K446" s="281"/>
      <c r="L446" s="281"/>
      <c r="M446" s="281"/>
      <c r="N446" s="281"/>
      <c r="O446" s="281"/>
      <c r="P446" s="281"/>
      <c r="Q446" s="281"/>
      <c r="R446" s="281"/>
      <c r="S446" s="281"/>
      <c r="T446" s="281"/>
      <c r="U446" s="281"/>
      <c r="V446" s="281"/>
      <c r="W446" s="281"/>
      <c r="X446" s="281"/>
      <c r="Y446" s="281"/>
      <c r="Z446" s="281"/>
      <c r="AA446" s="281"/>
      <c r="AB446" s="281"/>
      <c r="AC446" s="281"/>
      <c r="AD446" s="281"/>
      <c r="AE446" s="281"/>
      <c r="AF446" s="281"/>
      <c r="AG446" s="281"/>
      <c r="AH446" s="281"/>
      <c r="AI446" s="281"/>
      <c r="AJ446" s="281"/>
      <c r="AK446" s="281"/>
      <c r="AL446" s="281"/>
      <c r="AM446" s="281"/>
      <c r="AN446" s="281"/>
      <c r="AO446" s="281"/>
      <c r="AP446" s="281"/>
    </row>
    <row r="447" spans="1:42" ht="15.75" customHeight="1" x14ac:dyDescent="0.25">
      <c r="A447" s="281"/>
      <c r="B447" s="281"/>
      <c r="C447" s="281"/>
      <c r="D447" s="281"/>
      <c r="E447" s="281"/>
      <c r="F447" s="281"/>
      <c r="G447" s="281"/>
      <c r="H447" s="281"/>
      <c r="I447" s="281"/>
      <c r="J447" s="281"/>
      <c r="K447" s="281"/>
      <c r="L447" s="281"/>
      <c r="M447" s="281"/>
      <c r="N447" s="281"/>
      <c r="O447" s="281"/>
      <c r="P447" s="281"/>
      <c r="Q447" s="281"/>
      <c r="R447" s="281"/>
      <c r="S447" s="281"/>
      <c r="T447" s="281"/>
      <c r="U447" s="281"/>
      <c r="V447" s="281"/>
      <c r="W447" s="281"/>
      <c r="X447" s="281"/>
      <c r="Y447" s="281"/>
      <c r="Z447" s="281"/>
      <c r="AA447" s="281"/>
      <c r="AB447" s="281"/>
      <c r="AC447" s="281"/>
      <c r="AD447" s="281"/>
      <c r="AE447" s="281"/>
      <c r="AF447" s="281"/>
      <c r="AG447" s="281"/>
      <c r="AH447" s="281"/>
      <c r="AI447" s="281"/>
      <c r="AJ447" s="281"/>
      <c r="AK447" s="281"/>
      <c r="AL447" s="281"/>
      <c r="AM447" s="281"/>
      <c r="AN447" s="281"/>
      <c r="AO447" s="281"/>
      <c r="AP447" s="281"/>
    </row>
    <row r="448" spans="1:42" ht="15.75" customHeight="1" x14ac:dyDescent="0.25">
      <c r="A448" s="281"/>
      <c r="B448" s="281"/>
      <c r="C448" s="281"/>
      <c r="D448" s="281"/>
      <c r="E448" s="281"/>
      <c r="F448" s="281"/>
      <c r="G448" s="281"/>
      <c r="H448" s="281"/>
      <c r="I448" s="281"/>
      <c r="J448" s="281"/>
      <c r="K448" s="281"/>
      <c r="L448" s="281"/>
      <c r="M448" s="281"/>
      <c r="N448" s="281"/>
      <c r="O448" s="281"/>
      <c r="P448" s="281"/>
      <c r="Q448" s="281"/>
      <c r="R448" s="281"/>
      <c r="S448" s="281"/>
      <c r="T448" s="281"/>
      <c r="U448" s="281"/>
      <c r="V448" s="281"/>
      <c r="W448" s="281"/>
      <c r="X448" s="281"/>
      <c r="Y448" s="281"/>
      <c r="Z448" s="281"/>
      <c r="AA448" s="281"/>
      <c r="AB448" s="281"/>
      <c r="AC448" s="281"/>
      <c r="AD448" s="281"/>
      <c r="AE448" s="281"/>
      <c r="AF448" s="281"/>
      <c r="AG448" s="281"/>
      <c r="AH448" s="281"/>
      <c r="AI448" s="281"/>
      <c r="AJ448" s="281"/>
      <c r="AK448" s="281"/>
      <c r="AL448" s="281"/>
      <c r="AM448" s="281"/>
      <c r="AN448" s="281"/>
      <c r="AO448" s="281"/>
      <c r="AP448" s="281"/>
    </row>
    <row r="449" spans="1:42" ht="15.75" customHeight="1" x14ac:dyDescent="0.25">
      <c r="A449" s="281"/>
      <c r="B449" s="281"/>
      <c r="C449" s="281"/>
      <c r="D449" s="281"/>
      <c r="E449" s="281"/>
      <c r="F449" s="281"/>
      <c r="G449" s="281"/>
      <c r="H449" s="281"/>
      <c r="I449" s="281"/>
      <c r="J449" s="281"/>
      <c r="K449" s="281"/>
      <c r="L449" s="281"/>
      <c r="M449" s="281"/>
      <c r="N449" s="281"/>
      <c r="O449" s="281"/>
      <c r="P449" s="281"/>
      <c r="Q449" s="281"/>
      <c r="R449" s="281"/>
      <c r="S449" s="281"/>
      <c r="T449" s="281"/>
      <c r="U449" s="281"/>
      <c r="V449" s="281"/>
      <c r="W449" s="281"/>
      <c r="X449" s="281"/>
      <c r="Y449" s="281"/>
      <c r="Z449" s="281"/>
      <c r="AA449" s="281"/>
      <c r="AB449" s="281"/>
      <c r="AC449" s="281"/>
      <c r="AD449" s="281"/>
      <c r="AE449" s="281"/>
      <c r="AF449" s="281"/>
      <c r="AG449" s="281"/>
      <c r="AH449" s="281"/>
      <c r="AI449" s="281"/>
      <c r="AJ449" s="281"/>
      <c r="AK449" s="281"/>
      <c r="AL449" s="281"/>
      <c r="AM449" s="281"/>
      <c r="AN449" s="281"/>
      <c r="AO449" s="281"/>
      <c r="AP449" s="281"/>
    </row>
    <row r="450" spans="1:42" ht="15.75" customHeight="1" x14ac:dyDescent="0.25">
      <c r="A450" s="281"/>
      <c r="B450" s="281"/>
      <c r="C450" s="281"/>
      <c r="D450" s="281"/>
      <c r="E450" s="281"/>
      <c r="F450" s="281"/>
      <c r="G450" s="281"/>
      <c r="H450" s="281"/>
      <c r="I450" s="281"/>
      <c r="J450" s="281"/>
      <c r="K450" s="281"/>
      <c r="L450" s="281"/>
      <c r="M450" s="281"/>
      <c r="N450" s="281"/>
      <c r="O450" s="281"/>
      <c r="P450" s="281"/>
      <c r="Q450" s="281"/>
      <c r="R450" s="281"/>
      <c r="S450" s="281"/>
      <c r="T450" s="281"/>
      <c r="U450" s="281"/>
      <c r="V450" s="281"/>
      <c r="W450" s="281"/>
      <c r="X450" s="281"/>
      <c r="Y450" s="281"/>
      <c r="Z450" s="281"/>
      <c r="AA450" s="281"/>
      <c r="AB450" s="281"/>
      <c r="AC450" s="281"/>
      <c r="AD450" s="281"/>
      <c r="AE450" s="281"/>
      <c r="AF450" s="281"/>
      <c r="AG450" s="281"/>
      <c r="AH450" s="281"/>
      <c r="AI450" s="281"/>
      <c r="AJ450" s="281"/>
      <c r="AK450" s="281"/>
      <c r="AL450" s="281"/>
      <c r="AM450" s="281"/>
      <c r="AN450" s="281"/>
      <c r="AO450" s="281"/>
      <c r="AP450" s="281"/>
    </row>
    <row r="451" spans="1:42" ht="15.75" customHeight="1" x14ac:dyDescent="0.25">
      <c r="A451" s="281"/>
      <c r="B451" s="281"/>
      <c r="C451" s="281"/>
      <c r="D451" s="281"/>
      <c r="E451" s="281"/>
      <c r="F451" s="281"/>
      <c r="G451" s="281"/>
      <c r="H451" s="281"/>
      <c r="I451" s="281"/>
      <c r="J451" s="281"/>
      <c r="K451" s="281"/>
      <c r="L451" s="281"/>
      <c r="M451" s="281"/>
      <c r="N451" s="281"/>
      <c r="O451" s="281"/>
      <c r="P451" s="281"/>
      <c r="Q451" s="281"/>
      <c r="R451" s="281"/>
      <c r="S451" s="281"/>
      <c r="T451" s="281"/>
      <c r="U451" s="281"/>
      <c r="V451" s="281"/>
      <c r="W451" s="281"/>
      <c r="X451" s="281"/>
      <c r="Y451" s="281"/>
      <c r="Z451" s="281"/>
      <c r="AA451" s="281"/>
      <c r="AB451" s="281"/>
      <c r="AC451" s="281"/>
      <c r="AD451" s="281"/>
      <c r="AE451" s="281"/>
      <c r="AF451" s="281"/>
      <c r="AG451" s="281"/>
      <c r="AH451" s="281"/>
      <c r="AI451" s="281"/>
      <c r="AJ451" s="281"/>
      <c r="AK451" s="281"/>
      <c r="AL451" s="281"/>
      <c r="AM451" s="281"/>
      <c r="AN451" s="281"/>
      <c r="AO451" s="281"/>
      <c r="AP451" s="281"/>
    </row>
    <row r="452" spans="1:42" ht="15.75" customHeight="1" x14ac:dyDescent="0.25">
      <c r="A452" s="281"/>
      <c r="B452" s="281"/>
      <c r="C452" s="281"/>
      <c r="D452" s="281"/>
      <c r="E452" s="281"/>
      <c r="F452" s="281"/>
      <c r="G452" s="281"/>
      <c r="H452" s="281"/>
      <c r="I452" s="281"/>
      <c r="J452" s="281"/>
      <c r="K452" s="281"/>
      <c r="L452" s="281"/>
      <c r="M452" s="281"/>
      <c r="N452" s="281"/>
      <c r="O452" s="281"/>
      <c r="P452" s="281"/>
      <c r="Q452" s="281"/>
      <c r="R452" s="281"/>
      <c r="S452" s="281"/>
      <c r="T452" s="281"/>
      <c r="U452" s="281"/>
      <c r="V452" s="281"/>
      <c r="W452" s="281"/>
      <c r="X452" s="281"/>
      <c r="Y452" s="281"/>
      <c r="Z452" s="281"/>
      <c r="AA452" s="281"/>
      <c r="AB452" s="281"/>
      <c r="AC452" s="281"/>
      <c r="AD452" s="281"/>
      <c r="AE452" s="281"/>
      <c r="AF452" s="281"/>
      <c r="AG452" s="281"/>
      <c r="AH452" s="281"/>
      <c r="AI452" s="281"/>
      <c r="AJ452" s="281"/>
      <c r="AK452" s="281"/>
      <c r="AL452" s="281"/>
      <c r="AM452" s="281"/>
      <c r="AN452" s="281"/>
      <c r="AO452" s="281"/>
      <c r="AP452" s="281"/>
    </row>
    <row r="453" spans="1:42" ht="15.75" customHeight="1" x14ac:dyDescent="0.25">
      <c r="A453" s="281"/>
      <c r="B453" s="281"/>
      <c r="C453" s="281"/>
      <c r="D453" s="281"/>
      <c r="E453" s="281"/>
      <c r="F453" s="281"/>
      <c r="G453" s="281"/>
      <c r="H453" s="281"/>
      <c r="I453" s="281"/>
      <c r="J453" s="281"/>
      <c r="K453" s="281"/>
      <c r="L453" s="281"/>
      <c r="M453" s="281"/>
      <c r="N453" s="281"/>
      <c r="O453" s="281"/>
      <c r="P453" s="281"/>
      <c r="Q453" s="281"/>
      <c r="R453" s="281"/>
      <c r="S453" s="281"/>
      <c r="T453" s="281"/>
      <c r="U453" s="281"/>
      <c r="V453" s="281"/>
      <c r="W453" s="281"/>
      <c r="X453" s="281"/>
      <c r="Y453" s="281"/>
      <c r="Z453" s="281"/>
      <c r="AA453" s="281"/>
      <c r="AB453" s="281"/>
      <c r="AC453" s="281"/>
      <c r="AD453" s="281"/>
      <c r="AE453" s="281"/>
      <c r="AF453" s="281"/>
      <c r="AG453" s="281"/>
      <c r="AH453" s="281"/>
      <c r="AI453" s="281"/>
      <c r="AJ453" s="281"/>
      <c r="AK453" s="281"/>
      <c r="AL453" s="281"/>
      <c r="AM453" s="281"/>
      <c r="AN453" s="281"/>
      <c r="AO453" s="281"/>
      <c r="AP453" s="281"/>
    </row>
    <row r="454" spans="1:42" ht="15.75" customHeight="1" x14ac:dyDescent="0.25">
      <c r="A454" s="281"/>
      <c r="B454" s="281"/>
      <c r="C454" s="281"/>
      <c r="D454" s="281"/>
      <c r="E454" s="281"/>
      <c r="F454" s="281"/>
      <c r="G454" s="281"/>
      <c r="H454" s="281"/>
      <c r="I454" s="281"/>
      <c r="J454" s="281"/>
      <c r="K454" s="281"/>
      <c r="L454" s="281"/>
      <c r="M454" s="281"/>
      <c r="N454" s="281"/>
      <c r="O454" s="281"/>
      <c r="P454" s="281"/>
      <c r="Q454" s="281"/>
      <c r="R454" s="281"/>
      <c r="S454" s="281"/>
      <c r="T454" s="281"/>
      <c r="U454" s="281"/>
      <c r="V454" s="281"/>
      <c r="W454" s="281"/>
      <c r="X454" s="281"/>
      <c r="Y454" s="281"/>
      <c r="Z454" s="281"/>
      <c r="AA454" s="281"/>
      <c r="AB454" s="281"/>
      <c r="AC454" s="281"/>
      <c r="AD454" s="281"/>
      <c r="AE454" s="281"/>
      <c r="AF454" s="281"/>
      <c r="AG454" s="281"/>
      <c r="AH454" s="281"/>
      <c r="AI454" s="281"/>
      <c r="AJ454" s="281"/>
      <c r="AK454" s="281"/>
      <c r="AL454" s="281"/>
      <c r="AM454" s="281"/>
      <c r="AN454" s="281"/>
      <c r="AO454" s="281"/>
      <c r="AP454" s="281"/>
    </row>
    <row r="455" spans="1:42" ht="15.75" customHeight="1" x14ac:dyDescent="0.25">
      <c r="A455" s="281"/>
      <c r="B455" s="281"/>
      <c r="C455" s="281"/>
      <c r="D455" s="281"/>
      <c r="E455" s="281"/>
      <c r="F455" s="281"/>
      <c r="G455" s="281"/>
      <c r="H455" s="281"/>
      <c r="I455" s="281"/>
      <c r="J455" s="281"/>
      <c r="K455" s="281"/>
      <c r="L455" s="281"/>
      <c r="M455" s="281"/>
      <c r="N455" s="281"/>
      <c r="O455" s="281"/>
      <c r="P455" s="281"/>
      <c r="Q455" s="281"/>
      <c r="R455" s="281"/>
      <c r="S455" s="281"/>
      <c r="T455" s="281"/>
      <c r="U455" s="281"/>
      <c r="V455" s="281"/>
      <c r="W455" s="281"/>
      <c r="X455" s="281"/>
      <c r="Y455" s="281"/>
      <c r="Z455" s="281"/>
      <c r="AA455" s="281"/>
      <c r="AB455" s="281"/>
      <c r="AC455" s="281"/>
      <c r="AD455" s="281"/>
      <c r="AE455" s="281"/>
      <c r="AF455" s="281"/>
      <c r="AG455" s="281"/>
      <c r="AH455" s="281"/>
      <c r="AI455" s="281"/>
      <c r="AJ455" s="281"/>
      <c r="AK455" s="281"/>
      <c r="AL455" s="281"/>
      <c r="AM455" s="281"/>
      <c r="AN455" s="281"/>
      <c r="AO455" s="281"/>
      <c r="AP455" s="281"/>
    </row>
    <row r="456" spans="1:42" ht="15.75" customHeight="1" x14ac:dyDescent="0.25">
      <c r="A456" s="281"/>
      <c r="B456" s="281"/>
      <c r="C456" s="281"/>
      <c r="D456" s="281"/>
      <c r="E456" s="281"/>
      <c r="F456" s="281"/>
      <c r="G456" s="281"/>
      <c r="H456" s="281"/>
      <c r="I456" s="281"/>
      <c r="J456" s="281"/>
      <c r="K456" s="281"/>
      <c r="L456" s="281"/>
      <c r="M456" s="281"/>
      <c r="N456" s="281"/>
      <c r="O456" s="281"/>
      <c r="P456" s="281"/>
      <c r="Q456" s="281"/>
      <c r="R456" s="281"/>
      <c r="S456" s="281"/>
      <c r="T456" s="281"/>
      <c r="U456" s="281"/>
      <c r="V456" s="281"/>
      <c r="W456" s="281"/>
      <c r="X456" s="281"/>
      <c r="Y456" s="281"/>
      <c r="Z456" s="281"/>
      <c r="AA456" s="281"/>
      <c r="AB456" s="281"/>
      <c r="AC456" s="281"/>
      <c r="AD456" s="281"/>
      <c r="AE456" s="281"/>
      <c r="AF456" s="281"/>
      <c r="AG456" s="281"/>
      <c r="AH456" s="281"/>
      <c r="AI456" s="281"/>
      <c r="AJ456" s="281"/>
      <c r="AK456" s="281"/>
      <c r="AL456" s="281"/>
      <c r="AM456" s="281"/>
      <c r="AN456" s="281"/>
      <c r="AO456" s="281"/>
      <c r="AP456" s="281"/>
    </row>
    <row r="457" spans="1:42" ht="15.75" customHeight="1" x14ac:dyDescent="0.25">
      <c r="A457" s="281"/>
      <c r="B457" s="281"/>
      <c r="C457" s="281"/>
      <c r="D457" s="281"/>
      <c r="E457" s="281"/>
      <c r="F457" s="281"/>
      <c r="G457" s="281"/>
      <c r="H457" s="281"/>
      <c r="I457" s="281"/>
      <c r="J457" s="281"/>
      <c r="K457" s="281"/>
      <c r="L457" s="281"/>
      <c r="M457" s="281"/>
      <c r="N457" s="281"/>
      <c r="O457" s="281"/>
      <c r="P457" s="281"/>
      <c r="Q457" s="281"/>
      <c r="R457" s="281"/>
      <c r="S457" s="281"/>
      <c r="T457" s="281"/>
      <c r="U457" s="281"/>
      <c r="V457" s="281"/>
      <c r="W457" s="281"/>
      <c r="X457" s="281"/>
      <c r="Y457" s="281"/>
      <c r="Z457" s="281"/>
      <c r="AA457" s="281"/>
      <c r="AB457" s="281"/>
      <c r="AC457" s="281"/>
      <c r="AD457" s="281"/>
      <c r="AE457" s="281"/>
      <c r="AF457" s="281"/>
      <c r="AG457" s="281"/>
      <c r="AH457" s="281"/>
      <c r="AI457" s="281"/>
      <c r="AJ457" s="281"/>
      <c r="AK457" s="281"/>
      <c r="AL457" s="281"/>
      <c r="AM457" s="281"/>
      <c r="AN457" s="281"/>
      <c r="AO457" s="281"/>
      <c r="AP457" s="281"/>
    </row>
    <row r="458" spans="1:42" ht="15.75" customHeight="1" x14ac:dyDescent="0.25">
      <c r="A458" s="281"/>
      <c r="B458" s="281"/>
      <c r="C458" s="281"/>
      <c r="D458" s="281"/>
      <c r="E458" s="281"/>
      <c r="F458" s="281"/>
      <c r="G458" s="281"/>
      <c r="H458" s="281"/>
      <c r="I458" s="281"/>
      <c r="J458" s="281"/>
      <c r="K458" s="281"/>
      <c r="L458" s="281"/>
      <c r="M458" s="281"/>
      <c r="N458" s="281"/>
      <c r="O458" s="281"/>
      <c r="P458" s="281"/>
      <c r="Q458" s="281"/>
      <c r="R458" s="281"/>
      <c r="S458" s="281"/>
      <c r="T458" s="281"/>
      <c r="U458" s="281"/>
      <c r="V458" s="281"/>
      <c r="W458" s="281"/>
      <c r="X458" s="281"/>
      <c r="Y458" s="281"/>
      <c r="Z458" s="281"/>
      <c r="AA458" s="281"/>
      <c r="AB458" s="281"/>
      <c r="AC458" s="281"/>
      <c r="AD458" s="281"/>
      <c r="AE458" s="281"/>
      <c r="AF458" s="281"/>
      <c r="AG458" s="281"/>
      <c r="AH458" s="281"/>
      <c r="AI458" s="281"/>
      <c r="AJ458" s="281"/>
      <c r="AK458" s="281"/>
      <c r="AL458" s="281"/>
      <c r="AM458" s="281"/>
      <c r="AN458" s="281"/>
      <c r="AO458" s="281"/>
      <c r="AP458" s="281"/>
    </row>
    <row r="459" spans="1:42" ht="15.75" customHeight="1" x14ac:dyDescent="0.25">
      <c r="A459" s="281"/>
      <c r="B459" s="281"/>
      <c r="C459" s="281"/>
      <c r="D459" s="281"/>
      <c r="E459" s="281"/>
      <c r="F459" s="281"/>
      <c r="G459" s="281"/>
      <c r="H459" s="281"/>
      <c r="I459" s="281"/>
      <c r="J459" s="281"/>
      <c r="K459" s="281"/>
      <c r="L459" s="281"/>
      <c r="M459" s="281"/>
      <c r="N459" s="281"/>
      <c r="O459" s="281"/>
      <c r="P459" s="281"/>
      <c r="Q459" s="281"/>
      <c r="R459" s="281"/>
      <c r="S459" s="281"/>
      <c r="T459" s="281"/>
      <c r="U459" s="281"/>
      <c r="V459" s="281"/>
      <c r="W459" s="281"/>
      <c r="X459" s="281"/>
      <c r="Y459" s="281"/>
      <c r="Z459" s="281"/>
      <c r="AA459" s="281"/>
      <c r="AB459" s="281"/>
      <c r="AC459" s="281"/>
      <c r="AD459" s="281"/>
      <c r="AE459" s="281"/>
      <c r="AF459" s="281"/>
      <c r="AG459" s="281"/>
      <c r="AH459" s="281"/>
      <c r="AI459" s="281"/>
      <c r="AJ459" s="281"/>
      <c r="AK459" s="281"/>
      <c r="AL459" s="281"/>
      <c r="AM459" s="281"/>
      <c r="AN459" s="281"/>
      <c r="AO459" s="281"/>
      <c r="AP459" s="281"/>
    </row>
    <row r="460" spans="1:42" ht="15.75" customHeight="1" x14ac:dyDescent="0.25">
      <c r="A460" s="281"/>
      <c r="B460" s="281"/>
      <c r="C460" s="281"/>
      <c r="D460" s="281"/>
      <c r="E460" s="281"/>
      <c r="F460" s="281"/>
      <c r="G460" s="281"/>
      <c r="H460" s="281"/>
      <c r="I460" s="281"/>
      <c r="J460" s="281"/>
      <c r="K460" s="281"/>
      <c r="L460" s="281"/>
      <c r="M460" s="281"/>
      <c r="N460" s="281"/>
      <c r="O460" s="281"/>
      <c r="P460" s="281"/>
      <c r="Q460" s="281"/>
      <c r="R460" s="281"/>
      <c r="S460" s="281"/>
      <c r="T460" s="281"/>
      <c r="U460" s="281"/>
      <c r="V460" s="281"/>
      <c r="W460" s="281"/>
      <c r="X460" s="281"/>
      <c r="Y460" s="281"/>
      <c r="Z460" s="281"/>
      <c r="AA460" s="281"/>
      <c r="AB460" s="281"/>
      <c r="AC460" s="281"/>
      <c r="AD460" s="281"/>
      <c r="AE460" s="281"/>
      <c r="AF460" s="281"/>
      <c r="AG460" s="281"/>
      <c r="AH460" s="281"/>
      <c r="AI460" s="281"/>
      <c r="AJ460" s="281"/>
      <c r="AK460" s="281"/>
      <c r="AL460" s="281"/>
      <c r="AM460" s="281"/>
      <c r="AN460" s="281"/>
      <c r="AO460" s="281"/>
      <c r="AP460" s="281"/>
    </row>
    <row r="461" spans="1:42" ht="15.75" customHeight="1" x14ac:dyDescent="0.25">
      <c r="A461" s="281"/>
      <c r="B461" s="281"/>
      <c r="C461" s="281"/>
      <c r="D461" s="281"/>
      <c r="E461" s="281"/>
      <c r="F461" s="281"/>
      <c r="G461" s="281"/>
      <c r="H461" s="281"/>
      <c r="I461" s="281"/>
      <c r="J461" s="281"/>
      <c r="K461" s="281"/>
      <c r="L461" s="281"/>
      <c r="M461" s="281"/>
      <c r="N461" s="281"/>
      <c r="O461" s="281"/>
      <c r="P461" s="281"/>
      <c r="Q461" s="281"/>
      <c r="R461" s="281"/>
      <c r="S461" s="281"/>
      <c r="T461" s="281"/>
      <c r="U461" s="281"/>
      <c r="V461" s="281"/>
      <c r="W461" s="281"/>
      <c r="X461" s="281"/>
      <c r="Y461" s="281"/>
      <c r="Z461" s="281"/>
      <c r="AA461" s="281"/>
      <c r="AB461" s="281"/>
      <c r="AC461" s="281"/>
      <c r="AD461" s="281"/>
      <c r="AE461" s="281"/>
      <c r="AF461" s="281"/>
      <c r="AG461" s="281"/>
      <c r="AH461" s="281"/>
      <c r="AI461" s="281"/>
      <c r="AJ461" s="281"/>
      <c r="AK461" s="281"/>
      <c r="AL461" s="281"/>
      <c r="AM461" s="281"/>
      <c r="AN461" s="281"/>
      <c r="AO461" s="281"/>
      <c r="AP461" s="281"/>
    </row>
    <row r="462" spans="1:42" ht="15.75" customHeight="1" x14ac:dyDescent="0.25">
      <c r="A462" s="281"/>
      <c r="B462" s="281"/>
      <c r="C462" s="281"/>
      <c r="D462" s="281"/>
      <c r="E462" s="281"/>
      <c r="F462" s="281"/>
      <c r="G462" s="281"/>
      <c r="H462" s="281"/>
      <c r="I462" s="281"/>
      <c r="J462" s="281"/>
      <c r="K462" s="281"/>
      <c r="L462" s="281"/>
      <c r="M462" s="281"/>
      <c r="N462" s="281"/>
      <c r="O462" s="281"/>
      <c r="P462" s="281"/>
      <c r="Q462" s="281"/>
      <c r="R462" s="281"/>
      <c r="S462" s="281"/>
      <c r="T462" s="281"/>
      <c r="U462" s="281"/>
      <c r="V462" s="281"/>
      <c r="W462" s="281"/>
      <c r="X462" s="281"/>
      <c r="Y462" s="281"/>
      <c r="Z462" s="281"/>
      <c r="AA462" s="281"/>
      <c r="AB462" s="281"/>
      <c r="AC462" s="281"/>
      <c r="AD462" s="281"/>
      <c r="AE462" s="281"/>
      <c r="AF462" s="281"/>
      <c r="AG462" s="281"/>
      <c r="AH462" s="281"/>
      <c r="AI462" s="281"/>
      <c r="AJ462" s="281"/>
      <c r="AK462" s="281"/>
      <c r="AL462" s="281"/>
      <c r="AM462" s="281"/>
      <c r="AN462" s="281"/>
      <c r="AO462" s="281"/>
      <c r="AP462" s="281"/>
    </row>
    <row r="463" spans="1:42" ht="15.75" customHeight="1" x14ac:dyDescent="0.25">
      <c r="A463" s="281"/>
      <c r="B463" s="281"/>
      <c r="C463" s="281"/>
      <c r="D463" s="281"/>
      <c r="E463" s="281"/>
      <c r="F463" s="281"/>
      <c r="G463" s="281"/>
      <c r="H463" s="281"/>
      <c r="I463" s="281"/>
      <c r="J463" s="281"/>
      <c r="K463" s="281"/>
      <c r="L463" s="281"/>
      <c r="M463" s="281"/>
      <c r="N463" s="281"/>
      <c r="O463" s="281"/>
      <c r="P463" s="281"/>
      <c r="Q463" s="281"/>
      <c r="R463" s="281"/>
      <c r="S463" s="281"/>
      <c r="T463" s="281"/>
      <c r="U463" s="281"/>
      <c r="V463" s="281"/>
      <c r="W463" s="281"/>
      <c r="X463" s="281"/>
      <c r="Y463" s="281"/>
      <c r="Z463" s="281"/>
      <c r="AA463" s="281"/>
      <c r="AB463" s="281"/>
      <c r="AC463" s="281"/>
      <c r="AD463" s="281"/>
      <c r="AE463" s="281"/>
      <c r="AF463" s="281"/>
      <c r="AG463" s="281"/>
      <c r="AH463" s="281"/>
      <c r="AI463" s="281"/>
      <c r="AJ463" s="281"/>
      <c r="AK463" s="281"/>
      <c r="AL463" s="281"/>
      <c r="AM463" s="281"/>
      <c r="AN463" s="281"/>
      <c r="AO463" s="281"/>
      <c r="AP463" s="281"/>
    </row>
    <row r="464" spans="1:42" ht="15.75" customHeight="1" x14ac:dyDescent="0.25">
      <c r="A464" s="281"/>
      <c r="B464" s="281"/>
      <c r="C464" s="281"/>
      <c r="D464" s="281"/>
      <c r="E464" s="281"/>
      <c r="F464" s="281"/>
      <c r="G464" s="281"/>
      <c r="H464" s="281"/>
      <c r="I464" s="281"/>
      <c r="J464" s="281"/>
      <c r="K464" s="281"/>
      <c r="L464" s="281"/>
      <c r="M464" s="281"/>
      <c r="N464" s="281"/>
      <c r="O464" s="281"/>
      <c r="P464" s="281"/>
      <c r="Q464" s="281"/>
      <c r="R464" s="281"/>
      <c r="S464" s="281"/>
      <c r="T464" s="281"/>
      <c r="U464" s="281"/>
      <c r="V464" s="281"/>
      <c r="W464" s="281"/>
      <c r="X464" s="281"/>
      <c r="Y464" s="281"/>
      <c r="Z464" s="281"/>
      <c r="AA464" s="281"/>
      <c r="AB464" s="281"/>
      <c r="AC464" s="281"/>
      <c r="AD464" s="281"/>
      <c r="AE464" s="281"/>
      <c r="AF464" s="281"/>
      <c r="AG464" s="281"/>
      <c r="AH464" s="281"/>
      <c r="AI464" s="281"/>
      <c r="AJ464" s="281"/>
      <c r="AK464" s="281"/>
      <c r="AL464" s="281"/>
      <c r="AM464" s="281"/>
      <c r="AN464" s="281"/>
      <c r="AO464" s="281"/>
      <c r="AP464" s="281"/>
    </row>
    <row r="465" spans="1:42" ht="15.75" customHeight="1" x14ac:dyDescent="0.25">
      <c r="A465" s="281"/>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c r="AA465" s="281"/>
      <c r="AB465" s="281"/>
      <c r="AC465" s="281"/>
      <c r="AD465" s="281"/>
      <c r="AE465" s="281"/>
      <c r="AF465" s="281"/>
      <c r="AG465" s="281"/>
      <c r="AH465" s="281"/>
      <c r="AI465" s="281"/>
      <c r="AJ465" s="281"/>
      <c r="AK465" s="281"/>
      <c r="AL465" s="281"/>
      <c r="AM465" s="281"/>
      <c r="AN465" s="281"/>
      <c r="AO465" s="281"/>
      <c r="AP465" s="281"/>
    </row>
    <row r="466" spans="1:42" ht="15.75" customHeight="1" x14ac:dyDescent="0.25">
      <c r="A466" s="281"/>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c r="AK466" s="281"/>
      <c r="AL466" s="281"/>
      <c r="AM466" s="281"/>
      <c r="AN466" s="281"/>
      <c r="AO466" s="281"/>
      <c r="AP466" s="281"/>
    </row>
    <row r="467" spans="1:42" ht="15.75" customHeight="1" x14ac:dyDescent="0.25">
      <c r="A467" s="281"/>
      <c r="B467" s="281"/>
      <c r="C467" s="281"/>
      <c r="D467" s="281"/>
      <c r="E467" s="281"/>
      <c r="F467" s="281"/>
      <c r="G467" s="281"/>
      <c r="H467" s="281"/>
      <c r="I467" s="281"/>
      <c r="J467" s="281"/>
      <c r="K467" s="281"/>
      <c r="L467" s="281"/>
      <c r="M467" s="281"/>
      <c r="N467" s="281"/>
      <c r="O467" s="281"/>
      <c r="P467" s="281"/>
      <c r="Q467" s="281"/>
      <c r="R467" s="281"/>
      <c r="S467" s="281"/>
      <c r="T467" s="281"/>
      <c r="U467" s="281"/>
      <c r="V467" s="281"/>
      <c r="W467" s="281"/>
      <c r="X467" s="281"/>
      <c r="Y467" s="281"/>
      <c r="Z467" s="281"/>
      <c r="AA467" s="281"/>
      <c r="AB467" s="281"/>
      <c r="AC467" s="281"/>
      <c r="AD467" s="281"/>
      <c r="AE467" s="281"/>
      <c r="AF467" s="281"/>
      <c r="AG467" s="281"/>
      <c r="AH467" s="281"/>
      <c r="AI467" s="281"/>
      <c r="AJ467" s="281"/>
      <c r="AK467" s="281"/>
      <c r="AL467" s="281"/>
      <c r="AM467" s="281"/>
      <c r="AN467" s="281"/>
      <c r="AO467" s="281"/>
      <c r="AP467" s="281"/>
    </row>
    <row r="468" spans="1:42" ht="15.75" customHeight="1" x14ac:dyDescent="0.25">
      <c r="A468" s="281"/>
      <c r="B468" s="281"/>
      <c r="C468" s="281"/>
      <c r="D468" s="281"/>
      <c r="E468" s="281"/>
      <c r="F468" s="281"/>
      <c r="G468" s="281"/>
      <c r="H468" s="281"/>
      <c r="I468" s="281"/>
      <c r="J468" s="281"/>
      <c r="K468" s="281"/>
      <c r="L468" s="281"/>
      <c r="M468" s="281"/>
      <c r="N468" s="281"/>
      <c r="O468" s="281"/>
      <c r="P468" s="281"/>
      <c r="Q468" s="281"/>
      <c r="R468" s="281"/>
      <c r="S468" s="281"/>
      <c r="T468" s="281"/>
      <c r="U468" s="281"/>
      <c r="V468" s="281"/>
      <c r="W468" s="281"/>
      <c r="X468" s="281"/>
      <c r="Y468" s="281"/>
      <c r="Z468" s="281"/>
      <c r="AA468" s="281"/>
      <c r="AB468" s="281"/>
      <c r="AC468" s="281"/>
      <c r="AD468" s="281"/>
      <c r="AE468" s="281"/>
      <c r="AF468" s="281"/>
      <c r="AG468" s="281"/>
      <c r="AH468" s="281"/>
      <c r="AI468" s="281"/>
      <c r="AJ468" s="281"/>
      <c r="AK468" s="281"/>
      <c r="AL468" s="281"/>
      <c r="AM468" s="281"/>
      <c r="AN468" s="281"/>
      <c r="AO468" s="281"/>
      <c r="AP468" s="281"/>
    </row>
    <row r="469" spans="1:42" ht="15.75" customHeight="1" x14ac:dyDescent="0.25">
      <c r="A469" s="281"/>
      <c r="B469" s="281"/>
      <c r="C469" s="281"/>
      <c r="D469" s="281"/>
      <c r="E469" s="281"/>
      <c r="F469" s="281"/>
      <c r="G469" s="281"/>
      <c r="H469" s="281"/>
      <c r="I469" s="281"/>
      <c r="J469" s="281"/>
      <c r="K469" s="281"/>
      <c r="L469" s="281"/>
      <c r="M469" s="281"/>
      <c r="N469" s="281"/>
      <c r="O469" s="281"/>
      <c r="P469" s="281"/>
      <c r="Q469" s="281"/>
      <c r="R469" s="281"/>
      <c r="S469" s="281"/>
      <c r="T469" s="281"/>
      <c r="U469" s="281"/>
      <c r="V469" s="281"/>
      <c r="W469" s="281"/>
      <c r="X469" s="281"/>
      <c r="Y469" s="281"/>
      <c r="Z469" s="281"/>
      <c r="AA469" s="281"/>
      <c r="AB469" s="281"/>
      <c r="AC469" s="281"/>
      <c r="AD469" s="281"/>
      <c r="AE469" s="281"/>
      <c r="AF469" s="281"/>
      <c r="AG469" s="281"/>
      <c r="AH469" s="281"/>
      <c r="AI469" s="281"/>
      <c r="AJ469" s="281"/>
      <c r="AK469" s="281"/>
      <c r="AL469" s="281"/>
      <c r="AM469" s="281"/>
      <c r="AN469" s="281"/>
      <c r="AO469" s="281"/>
      <c r="AP469" s="281"/>
    </row>
    <row r="470" spans="1:42" ht="15.75" customHeight="1" x14ac:dyDescent="0.25">
      <c r="A470" s="281"/>
      <c r="B470" s="281"/>
      <c r="C470" s="281"/>
      <c r="D470" s="281"/>
      <c r="E470" s="281"/>
      <c r="F470" s="281"/>
      <c r="G470" s="281"/>
      <c r="H470" s="281"/>
      <c r="I470" s="281"/>
      <c r="J470" s="281"/>
      <c r="K470" s="281"/>
      <c r="L470" s="281"/>
      <c r="M470" s="281"/>
      <c r="N470" s="281"/>
      <c r="O470" s="281"/>
      <c r="P470" s="281"/>
      <c r="Q470" s="281"/>
      <c r="R470" s="281"/>
      <c r="S470" s="281"/>
      <c r="T470" s="281"/>
      <c r="U470" s="281"/>
      <c r="V470" s="281"/>
      <c r="W470" s="281"/>
      <c r="X470" s="281"/>
      <c r="Y470" s="281"/>
      <c r="Z470" s="281"/>
      <c r="AA470" s="281"/>
      <c r="AB470" s="281"/>
      <c r="AC470" s="281"/>
      <c r="AD470" s="281"/>
      <c r="AE470" s="281"/>
      <c r="AF470" s="281"/>
      <c r="AG470" s="281"/>
      <c r="AH470" s="281"/>
      <c r="AI470" s="281"/>
      <c r="AJ470" s="281"/>
      <c r="AK470" s="281"/>
      <c r="AL470" s="281"/>
      <c r="AM470" s="281"/>
      <c r="AN470" s="281"/>
      <c r="AO470" s="281"/>
      <c r="AP470" s="281"/>
    </row>
    <row r="471" spans="1:42" ht="15.75" customHeight="1" x14ac:dyDescent="0.25">
      <c r="A471" s="281"/>
      <c r="B471" s="281"/>
      <c r="C471" s="281"/>
      <c r="D471" s="281"/>
      <c r="E471" s="281"/>
      <c r="F471" s="281"/>
      <c r="G471" s="281"/>
      <c r="H471" s="281"/>
      <c r="I471" s="281"/>
      <c r="J471" s="281"/>
      <c r="K471" s="281"/>
      <c r="L471" s="281"/>
      <c r="M471" s="281"/>
      <c r="N471" s="281"/>
      <c r="O471" s="281"/>
      <c r="P471" s="281"/>
      <c r="Q471" s="281"/>
      <c r="R471" s="281"/>
      <c r="S471" s="281"/>
      <c r="T471" s="281"/>
      <c r="U471" s="281"/>
      <c r="V471" s="281"/>
      <c r="W471" s="281"/>
      <c r="X471" s="281"/>
      <c r="Y471" s="281"/>
      <c r="Z471" s="281"/>
      <c r="AA471" s="281"/>
      <c r="AB471" s="281"/>
      <c r="AC471" s="281"/>
      <c r="AD471" s="281"/>
      <c r="AE471" s="281"/>
      <c r="AF471" s="281"/>
      <c r="AG471" s="281"/>
      <c r="AH471" s="281"/>
      <c r="AI471" s="281"/>
      <c r="AJ471" s="281"/>
      <c r="AK471" s="281"/>
      <c r="AL471" s="281"/>
      <c r="AM471" s="281"/>
      <c r="AN471" s="281"/>
      <c r="AO471" s="281"/>
      <c r="AP471" s="281"/>
    </row>
    <row r="472" spans="1:42" ht="15.75" customHeight="1" x14ac:dyDescent="0.25">
      <c r="A472" s="281"/>
      <c r="B472" s="281"/>
      <c r="C472" s="281"/>
      <c r="D472" s="281"/>
      <c r="E472" s="281"/>
      <c r="F472" s="281"/>
      <c r="G472" s="281"/>
      <c r="H472" s="281"/>
      <c r="I472" s="281"/>
      <c r="J472" s="281"/>
      <c r="K472" s="281"/>
      <c r="L472" s="281"/>
      <c r="M472" s="281"/>
      <c r="N472" s="281"/>
      <c r="O472" s="281"/>
      <c r="P472" s="281"/>
      <c r="Q472" s="281"/>
      <c r="R472" s="281"/>
      <c r="S472" s="281"/>
      <c r="T472" s="281"/>
      <c r="U472" s="281"/>
      <c r="V472" s="281"/>
      <c r="W472" s="281"/>
      <c r="X472" s="281"/>
      <c r="Y472" s="281"/>
      <c r="Z472" s="281"/>
      <c r="AA472" s="281"/>
      <c r="AB472" s="281"/>
      <c r="AC472" s="281"/>
      <c r="AD472" s="281"/>
      <c r="AE472" s="281"/>
      <c r="AF472" s="281"/>
      <c r="AG472" s="281"/>
      <c r="AH472" s="281"/>
      <c r="AI472" s="281"/>
      <c r="AJ472" s="281"/>
      <c r="AK472" s="281"/>
      <c r="AL472" s="281"/>
      <c r="AM472" s="281"/>
      <c r="AN472" s="281"/>
      <c r="AO472" s="281"/>
      <c r="AP472" s="281"/>
    </row>
    <row r="473" spans="1:42" ht="15.75" customHeight="1" x14ac:dyDescent="0.25">
      <c r="A473" s="281"/>
      <c r="B473" s="281"/>
      <c r="C473" s="281"/>
      <c r="D473" s="281"/>
      <c r="E473" s="281"/>
      <c r="F473" s="281"/>
      <c r="G473" s="281"/>
      <c r="H473" s="281"/>
      <c r="I473" s="281"/>
      <c r="J473" s="281"/>
      <c r="K473" s="281"/>
      <c r="L473" s="281"/>
      <c r="M473" s="281"/>
      <c r="N473" s="281"/>
      <c r="O473" s="281"/>
      <c r="P473" s="281"/>
      <c r="Q473" s="281"/>
      <c r="R473" s="281"/>
      <c r="S473" s="281"/>
      <c r="T473" s="281"/>
      <c r="U473" s="281"/>
      <c r="V473" s="281"/>
      <c r="W473" s="281"/>
      <c r="X473" s="281"/>
      <c r="Y473" s="281"/>
      <c r="Z473" s="281"/>
      <c r="AA473" s="281"/>
      <c r="AB473" s="281"/>
      <c r="AC473" s="281"/>
      <c r="AD473" s="281"/>
      <c r="AE473" s="281"/>
      <c r="AF473" s="281"/>
      <c r="AG473" s="281"/>
      <c r="AH473" s="281"/>
      <c r="AI473" s="281"/>
      <c r="AJ473" s="281"/>
      <c r="AK473" s="281"/>
      <c r="AL473" s="281"/>
      <c r="AM473" s="281"/>
      <c r="AN473" s="281"/>
      <c r="AO473" s="281"/>
      <c r="AP473" s="281"/>
    </row>
    <row r="474" spans="1:42" ht="15.75" customHeight="1" x14ac:dyDescent="0.25">
      <c r="A474" s="281"/>
      <c r="B474" s="281"/>
      <c r="C474" s="281"/>
      <c r="D474" s="281"/>
      <c r="E474" s="281"/>
      <c r="F474" s="281"/>
      <c r="G474" s="281"/>
      <c r="H474" s="281"/>
      <c r="I474" s="281"/>
      <c r="J474" s="281"/>
      <c r="K474" s="281"/>
      <c r="L474" s="281"/>
      <c r="M474" s="281"/>
      <c r="N474" s="281"/>
      <c r="O474" s="281"/>
      <c r="P474" s="281"/>
      <c r="Q474" s="281"/>
      <c r="R474" s="281"/>
      <c r="S474" s="281"/>
      <c r="T474" s="281"/>
      <c r="U474" s="281"/>
      <c r="V474" s="281"/>
      <c r="W474" s="281"/>
      <c r="X474" s="281"/>
      <c r="Y474" s="281"/>
      <c r="Z474" s="281"/>
      <c r="AA474" s="281"/>
      <c r="AB474" s="281"/>
      <c r="AC474" s="281"/>
      <c r="AD474" s="281"/>
      <c r="AE474" s="281"/>
      <c r="AF474" s="281"/>
      <c r="AG474" s="281"/>
      <c r="AH474" s="281"/>
      <c r="AI474" s="281"/>
      <c r="AJ474" s="281"/>
      <c r="AK474" s="281"/>
      <c r="AL474" s="281"/>
      <c r="AM474" s="281"/>
      <c r="AN474" s="281"/>
      <c r="AO474" s="281"/>
      <c r="AP474" s="281"/>
    </row>
    <row r="475" spans="1:42" ht="15.75" customHeight="1" x14ac:dyDescent="0.25">
      <c r="A475" s="281"/>
      <c r="B475" s="281"/>
      <c r="C475" s="281"/>
      <c r="D475" s="281"/>
      <c r="E475" s="281"/>
      <c r="F475" s="281"/>
      <c r="G475" s="281"/>
      <c r="H475" s="281"/>
      <c r="I475" s="281"/>
      <c r="J475" s="281"/>
      <c r="K475" s="281"/>
      <c r="L475" s="281"/>
      <c r="M475" s="281"/>
      <c r="N475" s="281"/>
      <c r="O475" s="281"/>
      <c r="P475" s="281"/>
      <c r="Q475" s="281"/>
      <c r="R475" s="281"/>
      <c r="S475" s="281"/>
      <c r="T475" s="281"/>
      <c r="U475" s="281"/>
      <c r="V475" s="281"/>
      <c r="W475" s="281"/>
      <c r="X475" s="281"/>
      <c r="Y475" s="281"/>
      <c r="Z475" s="281"/>
      <c r="AA475" s="281"/>
      <c r="AB475" s="281"/>
      <c r="AC475" s="281"/>
      <c r="AD475" s="281"/>
      <c r="AE475" s="281"/>
      <c r="AF475" s="281"/>
      <c r="AG475" s="281"/>
      <c r="AH475" s="281"/>
      <c r="AI475" s="281"/>
      <c r="AJ475" s="281"/>
      <c r="AK475" s="281"/>
      <c r="AL475" s="281"/>
      <c r="AM475" s="281"/>
      <c r="AN475" s="281"/>
      <c r="AO475" s="281"/>
      <c r="AP475" s="281"/>
    </row>
    <row r="476" spans="1:42" ht="15.75" customHeight="1" x14ac:dyDescent="0.25">
      <c r="A476" s="281"/>
      <c r="B476" s="281"/>
      <c r="C476" s="281"/>
      <c r="D476" s="281"/>
      <c r="E476" s="281"/>
      <c r="F476" s="281"/>
      <c r="G476" s="281"/>
      <c r="H476" s="281"/>
      <c r="I476" s="281"/>
      <c r="J476" s="281"/>
      <c r="K476" s="281"/>
      <c r="L476" s="281"/>
      <c r="M476" s="281"/>
      <c r="N476" s="281"/>
      <c r="O476" s="281"/>
      <c r="P476" s="281"/>
      <c r="Q476" s="281"/>
      <c r="R476" s="281"/>
      <c r="S476" s="281"/>
      <c r="T476" s="281"/>
      <c r="U476" s="281"/>
      <c r="V476" s="281"/>
      <c r="W476" s="281"/>
      <c r="X476" s="281"/>
      <c r="Y476" s="281"/>
      <c r="Z476" s="281"/>
      <c r="AA476" s="281"/>
      <c r="AB476" s="281"/>
      <c r="AC476" s="281"/>
      <c r="AD476" s="281"/>
      <c r="AE476" s="281"/>
      <c r="AF476" s="281"/>
      <c r="AG476" s="281"/>
      <c r="AH476" s="281"/>
      <c r="AI476" s="281"/>
      <c r="AJ476" s="281"/>
      <c r="AK476" s="281"/>
      <c r="AL476" s="281"/>
      <c r="AM476" s="281"/>
      <c r="AN476" s="281"/>
      <c r="AO476" s="281"/>
      <c r="AP476" s="281"/>
    </row>
    <row r="477" spans="1:42" ht="15.75" customHeight="1" x14ac:dyDescent="0.25">
      <c r="A477" s="281"/>
      <c r="B477" s="281"/>
      <c r="C477" s="281"/>
      <c r="D477" s="281"/>
      <c r="E477" s="281"/>
      <c r="F477" s="281"/>
      <c r="G477" s="281"/>
      <c r="H477" s="281"/>
      <c r="I477" s="281"/>
      <c r="J477" s="281"/>
      <c r="K477" s="281"/>
      <c r="L477" s="281"/>
      <c r="M477" s="281"/>
      <c r="N477" s="281"/>
      <c r="O477" s="281"/>
      <c r="P477" s="281"/>
      <c r="Q477" s="281"/>
      <c r="R477" s="281"/>
      <c r="S477" s="281"/>
      <c r="T477" s="281"/>
      <c r="U477" s="281"/>
      <c r="V477" s="281"/>
      <c r="W477" s="281"/>
      <c r="X477" s="281"/>
      <c r="Y477" s="281"/>
      <c r="Z477" s="281"/>
      <c r="AA477" s="281"/>
      <c r="AB477" s="281"/>
      <c r="AC477" s="281"/>
      <c r="AD477" s="281"/>
      <c r="AE477" s="281"/>
      <c r="AF477" s="281"/>
      <c r="AG477" s="281"/>
      <c r="AH477" s="281"/>
      <c r="AI477" s="281"/>
      <c r="AJ477" s="281"/>
      <c r="AK477" s="281"/>
      <c r="AL477" s="281"/>
      <c r="AM477" s="281"/>
      <c r="AN477" s="281"/>
      <c r="AO477" s="281"/>
      <c r="AP477" s="281"/>
    </row>
    <row r="478" spans="1:42" ht="15.75" customHeight="1" x14ac:dyDescent="0.25">
      <c r="A478" s="281"/>
      <c r="B478" s="281"/>
      <c r="C478" s="281"/>
      <c r="D478" s="281"/>
      <c r="E478" s="281"/>
      <c r="F478" s="281"/>
      <c r="G478" s="281"/>
      <c r="H478" s="281"/>
      <c r="I478" s="281"/>
      <c r="J478" s="281"/>
      <c r="K478" s="281"/>
      <c r="L478" s="281"/>
      <c r="M478" s="281"/>
      <c r="N478" s="281"/>
      <c r="O478" s="281"/>
      <c r="P478" s="281"/>
      <c r="Q478" s="281"/>
      <c r="R478" s="281"/>
      <c r="S478" s="281"/>
      <c r="T478" s="281"/>
      <c r="U478" s="281"/>
      <c r="V478" s="281"/>
      <c r="W478" s="281"/>
      <c r="X478" s="281"/>
      <c r="Y478" s="281"/>
      <c r="Z478" s="281"/>
      <c r="AA478" s="281"/>
      <c r="AB478" s="281"/>
      <c r="AC478" s="281"/>
      <c r="AD478" s="281"/>
      <c r="AE478" s="281"/>
      <c r="AF478" s="281"/>
      <c r="AG478" s="281"/>
      <c r="AH478" s="281"/>
      <c r="AI478" s="281"/>
      <c r="AJ478" s="281"/>
      <c r="AK478" s="281"/>
      <c r="AL478" s="281"/>
      <c r="AM478" s="281"/>
      <c r="AN478" s="281"/>
      <c r="AO478" s="281"/>
      <c r="AP478" s="281"/>
    </row>
    <row r="479" spans="1:42" ht="15.75" customHeight="1" x14ac:dyDescent="0.25">
      <c r="A479" s="281"/>
      <c r="B479" s="281"/>
      <c r="C479" s="281"/>
      <c r="D479" s="281"/>
      <c r="E479" s="281"/>
      <c r="F479" s="281"/>
      <c r="G479" s="281"/>
      <c r="H479" s="281"/>
      <c r="I479" s="281"/>
      <c r="J479" s="281"/>
      <c r="K479" s="281"/>
      <c r="L479" s="281"/>
      <c r="M479" s="281"/>
      <c r="N479" s="281"/>
      <c r="O479" s="281"/>
      <c r="P479" s="281"/>
      <c r="Q479" s="281"/>
      <c r="R479" s="281"/>
      <c r="S479" s="281"/>
      <c r="T479" s="281"/>
      <c r="U479" s="281"/>
      <c r="V479" s="281"/>
      <c r="W479" s="281"/>
      <c r="X479" s="281"/>
      <c r="Y479" s="281"/>
      <c r="Z479" s="281"/>
      <c r="AA479" s="281"/>
      <c r="AB479" s="281"/>
      <c r="AC479" s="281"/>
      <c r="AD479" s="281"/>
      <c r="AE479" s="281"/>
      <c r="AF479" s="281"/>
      <c r="AG479" s="281"/>
      <c r="AH479" s="281"/>
      <c r="AI479" s="281"/>
      <c r="AJ479" s="281"/>
      <c r="AK479" s="281"/>
      <c r="AL479" s="281"/>
      <c r="AM479" s="281"/>
      <c r="AN479" s="281"/>
      <c r="AO479" s="281"/>
      <c r="AP479" s="281"/>
    </row>
    <row r="480" spans="1:42" ht="15.75" customHeight="1" x14ac:dyDescent="0.25">
      <c r="A480" s="281"/>
      <c r="B480" s="281"/>
      <c r="C480" s="281"/>
      <c r="D480" s="281"/>
      <c r="E480" s="281"/>
      <c r="F480" s="281"/>
      <c r="G480" s="281"/>
      <c r="H480" s="281"/>
      <c r="I480" s="281"/>
      <c r="J480" s="281"/>
      <c r="K480" s="281"/>
      <c r="L480" s="281"/>
      <c r="M480" s="281"/>
      <c r="N480" s="281"/>
      <c r="O480" s="281"/>
      <c r="P480" s="281"/>
      <c r="Q480" s="281"/>
      <c r="R480" s="281"/>
      <c r="S480" s="281"/>
      <c r="T480" s="281"/>
      <c r="U480" s="281"/>
      <c r="V480" s="281"/>
      <c r="W480" s="281"/>
      <c r="X480" s="281"/>
      <c r="Y480" s="281"/>
      <c r="Z480" s="281"/>
      <c r="AA480" s="281"/>
      <c r="AB480" s="281"/>
      <c r="AC480" s="281"/>
      <c r="AD480" s="281"/>
      <c r="AE480" s="281"/>
      <c r="AF480" s="281"/>
      <c r="AG480" s="281"/>
      <c r="AH480" s="281"/>
      <c r="AI480" s="281"/>
      <c r="AJ480" s="281"/>
      <c r="AK480" s="281"/>
      <c r="AL480" s="281"/>
      <c r="AM480" s="281"/>
      <c r="AN480" s="281"/>
      <c r="AO480" s="281"/>
      <c r="AP480" s="281"/>
    </row>
    <row r="481" spans="1:42" ht="15.75" customHeight="1" x14ac:dyDescent="0.25">
      <c r="A481" s="281"/>
      <c r="B481" s="281"/>
      <c r="C481" s="281"/>
      <c r="D481" s="281"/>
      <c r="E481" s="281"/>
      <c r="F481" s="281"/>
      <c r="G481" s="281"/>
      <c r="H481" s="281"/>
      <c r="I481" s="281"/>
      <c r="J481" s="281"/>
      <c r="K481" s="281"/>
      <c r="L481" s="281"/>
      <c r="M481" s="281"/>
      <c r="N481" s="281"/>
      <c r="O481" s="281"/>
      <c r="P481" s="281"/>
      <c r="Q481" s="281"/>
      <c r="R481" s="281"/>
      <c r="S481" s="281"/>
      <c r="T481" s="281"/>
      <c r="U481" s="281"/>
      <c r="V481" s="281"/>
      <c r="W481" s="281"/>
      <c r="X481" s="281"/>
      <c r="Y481" s="281"/>
      <c r="Z481" s="281"/>
      <c r="AA481" s="281"/>
      <c r="AB481" s="281"/>
      <c r="AC481" s="281"/>
      <c r="AD481" s="281"/>
      <c r="AE481" s="281"/>
      <c r="AF481" s="281"/>
      <c r="AG481" s="281"/>
      <c r="AH481" s="281"/>
      <c r="AI481" s="281"/>
      <c r="AJ481" s="281"/>
      <c r="AK481" s="281"/>
      <c r="AL481" s="281"/>
      <c r="AM481" s="281"/>
      <c r="AN481" s="281"/>
      <c r="AO481" s="281"/>
      <c r="AP481" s="281"/>
    </row>
    <row r="482" spans="1:42" ht="15.75" customHeight="1" x14ac:dyDescent="0.25">
      <c r="A482" s="281"/>
      <c r="B482" s="281"/>
      <c r="C482" s="281"/>
      <c r="D482" s="281"/>
      <c r="E482" s="281"/>
      <c r="F482" s="281"/>
      <c r="G482" s="281"/>
      <c r="H482" s="281"/>
      <c r="I482" s="281"/>
      <c r="J482" s="281"/>
      <c r="K482" s="281"/>
      <c r="L482" s="281"/>
      <c r="M482" s="281"/>
      <c r="N482" s="281"/>
      <c r="O482" s="281"/>
      <c r="P482" s="281"/>
      <c r="Q482" s="281"/>
      <c r="R482" s="281"/>
      <c r="S482" s="281"/>
      <c r="T482" s="281"/>
      <c r="U482" s="281"/>
      <c r="V482" s="281"/>
      <c r="W482" s="281"/>
      <c r="X482" s="281"/>
      <c r="Y482" s="281"/>
      <c r="Z482" s="281"/>
      <c r="AA482" s="281"/>
      <c r="AB482" s="281"/>
      <c r="AC482" s="281"/>
      <c r="AD482" s="281"/>
      <c r="AE482" s="281"/>
      <c r="AF482" s="281"/>
      <c r="AG482" s="281"/>
      <c r="AH482" s="281"/>
      <c r="AI482" s="281"/>
      <c r="AJ482" s="281"/>
      <c r="AK482" s="281"/>
      <c r="AL482" s="281"/>
      <c r="AM482" s="281"/>
      <c r="AN482" s="281"/>
      <c r="AO482" s="281"/>
      <c r="AP482" s="281"/>
    </row>
    <row r="483" spans="1:42" ht="15.75" customHeight="1" x14ac:dyDescent="0.25">
      <c r="A483" s="281"/>
      <c r="B483" s="281"/>
      <c r="C483" s="281"/>
      <c r="D483" s="281"/>
      <c r="E483" s="281"/>
      <c r="F483" s="281"/>
      <c r="G483" s="281"/>
      <c r="H483" s="281"/>
      <c r="I483" s="281"/>
      <c r="J483" s="281"/>
      <c r="K483" s="281"/>
      <c r="L483" s="281"/>
      <c r="M483" s="281"/>
      <c r="N483" s="281"/>
      <c r="O483" s="281"/>
      <c r="P483" s="281"/>
      <c r="Q483" s="281"/>
      <c r="R483" s="281"/>
      <c r="S483" s="281"/>
      <c r="T483" s="281"/>
      <c r="U483" s="281"/>
      <c r="V483" s="281"/>
      <c r="W483" s="281"/>
      <c r="X483" s="281"/>
      <c r="Y483" s="281"/>
      <c r="Z483" s="281"/>
      <c r="AA483" s="281"/>
      <c r="AB483" s="281"/>
      <c r="AC483" s="281"/>
      <c r="AD483" s="281"/>
      <c r="AE483" s="281"/>
      <c r="AF483" s="281"/>
      <c r="AG483" s="281"/>
      <c r="AH483" s="281"/>
      <c r="AI483" s="281"/>
      <c r="AJ483" s="281"/>
      <c r="AK483" s="281"/>
      <c r="AL483" s="281"/>
      <c r="AM483" s="281"/>
      <c r="AN483" s="281"/>
      <c r="AO483" s="281"/>
      <c r="AP483" s="281"/>
    </row>
    <row r="484" spans="1:42" ht="15.75" customHeight="1" x14ac:dyDescent="0.25">
      <c r="A484" s="281"/>
      <c r="B484" s="281"/>
      <c r="C484" s="281"/>
      <c r="D484" s="281"/>
      <c r="E484" s="281"/>
      <c r="F484" s="281"/>
      <c r="G484" s="281"/>
      <c r="H484" s="281"/>
      <c r="I484" s="281"/>
      <c r="J484" s="281"/>
      <c r="K484" s="281"/>
      <c r="L484" s="281"/>
      <c r="M484" s="281"/>
      <c r="N484" s="281"/>
      <c r="O484" s="281"/>
      <c r="P484" s="281"/>
      <c r="Q484" s="281"/>
      <c r="R484" s="281"/>
      <c r="S484" s="281"/>
      <c r="T484" s="281"/>
      <c r="U484" s="281"/>
      <c r="V484" s="281"/>
      <c r="W484" s="281"/>
      <c r="X484" s="281"/>
      <c r="Y484" s="281"/>
      <c r="Z484" s="281"/>
      <c r="AA484" s="281"/>
      <c r="AB484" s="281"/>
      <c r="AC484" s="281"/>
      <c r="AD484" s="281"/>
      <c r="AE484" s="281"/>
      <c r="AF484" s="281"/>
      <c r="AG484" s="281"/>
      <c r="AH484" s="281"/>
      <c r="AI484" s="281"/>
      <c r="AJ484" s="281"/>
      <c r="AK484" s="281"/>
      <c r="AL484" s="281"/>
      <c r="AM484" s="281"/>
      <c r="AN484" s="281"/>
      <c r="AO484" s="281"/>
      <c r="AP484" s="281"/>
    </row>
    <row r="485" spans="1:42" ht="15.75" customHeight="1" x14ac:dyDescent="0.25">
      <c r="A485" s="281"/>
      <c r="B485" s="281"/>
      <c r="C485" s="281"/>
      <c r="D485" s="281"/>
      <c r="E485" s="281"/>
      <c r="F485" s="281"/>
      <c r="G485" s="281"/>
      <c r="H485" s="281"/>
      <c r="I485" s="281"/>
      <c r="J485" s="281"/>
      <c r="K485" s="281"/>
      <c r="L485" s="281"/>
      <c r="M485" s="281"/>
      <c r="N485" s="281"/>
      <c r="O485" s="281"/>
      <c r="P485" s="281"/>
      <c r="Q485" s="281"/>
      <c r="R485" s="281"/>
      <c r="S485" s="281"/>
      <c r="T485" s="281"/>
      <c r="U485" s="281"/>
      <c r="V485" s="281"/>
      <c r="W485" s="281"/>
      <c r="X485" s="281"/>
      <c r="Y485" s="281"/>
      <c r="Z485" s="281"/>
      <c r="AA485" s="281"/>
      <c r="AB485" s="281"/>
      <c r="AC485" s="281"/>
      <c r="AD485" s="281"/>
      <c r="AE485" s="281"/>
      <c r="AF485" s="281"/>
      <c r="AG485" s="281"/>
      <c r="AH485" s="281"/>
      <c r="AI485" s="281"/>
      <c r="AJ485" s="281"/>
      <c r="AK485" s="281"/>
      <c r="AL485" s="281"/>
      <c r="AM485" s="281"/>
      <c r="AN485" s="281"/>
      <c r="AO485" s="281"/>
      <c r="AP485" s="281"/>
    </row>
    <row r="486" spans="1:42" ht="15.75" customHeight="1" x14ac:dyDescent="0.25">
      <c r="A486" s="281"/>
      <c r="B486" s="281"/>
      <c r="C486" s="281"/>
      <c r="D486" s="281"/>
      <c r="E486" s="281"/>
      <c r="F486" s="281"/>
      <c r="G486" s="281"/>
      <c r="H486" s="281"/>
      <c r="I486" s="281"/>
      <c r="J486" s="281"/>
      <c r="K486" s="281"/>
      <c r="L486" s="281"/>
      <c r="M486" s="281"/>
      <c r="N486" s="281"/>
      <c r="O486" s="281"/>
      <c r="P486" s="281"/>
      <c r="Q486" s="281"/>
      <c r="R486" s="281"/>
      <c r="S486" s="281"/>
      <c r="T486" s="281"/>
      <c r="U486" s="281"/>
      <c r="V486" s="281"/>
      <c r="W486" s="281"/>
      <c r="X486" s="281"/>
      <c r="Y486" s="281"/>
      <c r="Z486" s="281"/>
      <c r="AA486" s="281"/>
      <c r="AB486" s="281"/>
      <c r="AC486" s="281"/>
      <c r="AD486" s="281"/>
      <c r="AE486" s="281"/>
      <c r="AF486" s="281"/>
      <c r="AG486" s="281"/>
      <c r="AH486" s="281"/>
      <c r="AI486" s="281"/>
      <c r="AJ486" s="281"/>
      <c r="AK486" s="281"/>
      <c r="AL486" s="281"/>
      <c r="AM486" s="281"/>
      <c r="AN486" s="281"/>
      <c r="AO486" s="281"/>
      <c r="AP486" s="281"/>
    </row>
    <row r="487" spans="1:42" ht="15.75" customHeight="1" x14ac:dyDescent="0.25">
      <c r="A487" s="281"/>
      <c r="B487" s="281"/>
      <c r="C487" s="281"/>
      <c r="D487" s="281"/>
      <c r="E487" s="281"/>
      <c r="F487" s="281"/>
      <c r="G487" s="281"/>
      <c r="H487" s="281"/>
      <c r="I487" s="281"/>
      <c r="J487" s="281"/>
      <c r="K487" s="281"/>
      <c r="L487" s="281"/>
      <c r="M487" s="281"/>
      <c r="N487" s="281"/>
      <c r="O487" s="281"/>
      <c r="P487" s="281"/>
      <c r="Q487" s="281"/>
      <c r="R487" s="281"/>
      <c r="S487" s="281"/>
      <c r="T487" s="281"/>
      <c r="U487" s="281"/>
      <c r="V487" s="281"/>
      <c r="W487" s="281"/>
      <c r="X487" s="281"/>
      <c r="Y487" s="281"/>
      <c r="Z487" s="281"/>
      <c r="AA487" s="281"/>
      <c r="AB487" s="281"/>
      <c r="AC487" s="281"/>
      <c r="AD487" s="281"/>
      <c r="AE487" s="281"/>
      <c r="AF487" s="281"/>
      <c r="AG487" s="281"/>
      <c r="AH487" s="281"/>
      <c r="AI487" s="281"/>
      <c r="AJ487" s="281"/>
      <c r="AK487" s="281"/>
      <c r="AL487" s="281"/>
      <c r="AM487" s="281"/>
      <c r="AN487" s="281"/>
      <c r="AO487" s="281"/>
      <c r="AP487" s="281"/>
    </row>
    <row r="488" spans="1:42" ht="15.75" customHeight="1" x14ac:dyDescent="0.25">
      <c r="A488" s="281"/>
      <c r="B488" s="281"/>
      <c r="C488" s="281"/>
      <c r="D488" s="281"/>
      <c r="E488" s="281"/>
      <c r="F488" s="281"/>
      <c r="G488" s="281"/>
      <c r="H488" s="281"/>
      <c r="I488" s="281"/>
      <c r="J488" s="281"/>
      <c r="K488" s="281"/>
      <c r="L488" s="281"/>
      <c r="M488" s="281"/>
      <c r="N488" s="281"/>
      <c r="O488" s="281"/>
      <c r="P488" s="281"/>
      <c r="Q488" s="281"/>
      <c r="R488" s="281"/>
      <c r="S488" s="281"/>
      <c r="T488" s="281"/>
      <c r="U488" s="281"/>
      <c r="V488" s="281"/>
      <c r="W488" s="281"/>
      <c r="X488" s="281"/>
      <c r="Y488" s="281"/>
      <c r="Z488" s="281"/>
      <c r="AA488" s="281"/>
      <c r="AB488" s="281"/>
      <c r="AC488" s="281"/>
      <c r="AD488" s="281"/>
      <c r="AE488" s="281"/>
      <c r="AF488" s="281"/>
      <c r="AG488" s="281"/>
      <c r="AH488" s="281"/>
      <c r="AI488" s="281"/>
      <c r="AJ488" s="281"/>
      <c r="AK488" s="281"/>
      <c r="AL488" s="281"/>
      <c r="AM488" s="281"/>
      <c r="AN488" s="281"/>
      <c r="AO488" s="281"/>
      <c r="AP488" s="281"/>
    </row>
    <row r="489" spans="1:42" ht="15.75" customHeight="1" x14ac:dyDescent="0.25">
      <c r="A489" s="281"/>
      <c r="B489" s="281"/>
      <c r="C489" s="281"/>
      <c r="D489" s="281"/>
      <c r="E489" s="281"/>
      <c r="F489" s="281"/>
      <c r="G489" s="281"/>
      <c r="H489" s="281"/>
      <c r="I489" s="281"/>
      <c r="J489" s="281"/>
      <c r="K489" s="281"/>
      <c r="L489" s="281"/>
      <c r="M489" s="281"/>
      <c r="N489" s="281"/>
      <c r="O489" s="281"/>
      <c r="P489" s="281"/>
      <c r="Q489" s="281"/>
      <c r="R489" s="281"/>
      <c r="S489" s="281"/>
      <c r="T489" s="281"/>
      <c r="U489" s="281"/>
      <c r="V489" s="281"/>
      <c r="W489" s="281"/>
      <c r="X489" s="281"/>
      <c r="Y489" s="281"/>
      <c r="Z489" s="281"/>
      <c r="AA489" s="281"/>
      <c r="AB489" s="281"/>
      <c r="AC489" s="281"/>
      <c r="AD489" s="281"/>
      <c r="AE489" s="281"/>
      <c r="AF489" s="281"/>
      <c r="AG489" s="281"/>
      <c r="AH489" s="281"/>
      <c r="AI489" s="281"/>
      <c r="AJ489" s="281"/>
      <c r="AK489" s="281"/>
      <c r="AL489" s="281"/>
      <c r="AM489" s="281"/>
      <c r="AN489" s="281"/>
      <c r="AO489" s="281"/>
      <c r="AP489" s="281"/>
    </row>
    <row r="490" spans="1:42" ht="15.75" customHeight="1" x14ac:dyDescent="0.25">
      <c r="A490" s="281"/>
      <c r="B490" s="281"/>
      <c r="C490" s="281"/>
      <c r="D490" s="281"/>
      <c r="E490" s="281"/>
      <c r="F490" s="281"/>
      <c r="G490" s="281"/>
      <c r="H490" s="281"/>
      <c r="I490" s="281"/>
      <c r="J490" s="281"/>
      <c r="K490" s="281"/>
      <c r="L490" s="281"/>
      <c r="M490" s="281"/>
      <c r="N490" s="281"/>
      <c r="O490" s="281"/>
      <c r="P490" s="281"/>
      <c r="Q490" s="281"/>
      <c r="R490" s="281"/>
      <c r="S490" s="281"/>
      <c r="T490" s="281"/>
      <c r="U490" s="281"/>
      <c r="V490" s="281"/>
      <c r="W490" s="281"/>
      <c r="X490" s="281"/>
      <c r="Y490" s="281"/>
      <c r="Z490" s="281"/>
      <c r="AA490" s="281"/>
      <c r="AB490" s="281"/>
      <c r="AC490" s="281"/>
      <c r="AD490" s="281"/>
      <c r="AE490" s="281"/>
      <c r="AF490" s="281"/>
      <c r="AG490" s="281"/>
      <c r="AH490" s="281"/>
      <c r="AI490" s="281"/>
      <c r="AJ490" s="281"/>
      <c r="AK490" s="281"/>
      <c r="AL490" s="281"/>
      <c r="AM490" s="281"/>
      <c r="AN490" s="281"/>
      <c r="AO490" s="281"/>
      <c r="AP490" s="281"/>
    </row>
    <row r="491" spans="1:42" ht="15.75" customHeight="1" x14ac:dyDescent="0.25">
      <c r="A491" s="281"/>
      <c r="B491" s="281"/>
      <c r="C491" s="281"/>
      <c r="D491" s="281"/>
      <c r="E491" s="281"/>
      <c r="F491" s="281"/>
      <c r="G491" s="281"/>
      <c r="H491" s="281"/>
      <c r="I491" s="281"/>
      <c r="J491" s="281"/>
      <c r="K491" s="281"/>
      <c r="L491" s="281"/>
      <c r="M491" s="281"/>
      <c r="N491" s="281"/>
      <c r="O491" s="281"/>
      <c r="P491" s="281"/>
      <c r="Q491" s="281"/>
      <c r="R491" s="281"/>
      <c r="S491" s="281"/>
      <c r="T491" s="281"/>
      <c r="U491" s="281"/>
      <c r="V491" s="281"/>
      <c r="W491" s="281"/>
      <c r="X491" s="281"/>
      <c r="Y491" s="281"/>
      <c r="Z491" s="281"/>
      <c r="AA491" s="281"/>
      <c r="AB491" s="281"/>
      <c r="AC491" s="281"/>
      <c r="AD491" s="281"/>
      <c r="AE491" s="281"/>
      <c r="AF491" s="281"/>
      <c r="AG491" s="281"/>
      <c r="AH491" s="281"/>
      <c r="AI491" s="281"/>
      <c r="AJ491" s="281"/>
      <c r="AK491" s="281"/>
      <c r="AL491" s="281"/>
      <c r="AM491" s="281"/>
      <c r="AN491" s="281"/>
      <c r="AO491" s="281"/>
      <c r="AP491" s="281"/>
    </row>
    <row r="492" spans="1:42" ht="15.75" customHeight="1" x14ac:dyDescent="0.25">
      <c r="A492" s="281"/>
      <c r="B492" s="281"/>
      <c r="C492" s="281"/>
      <c r="D492" s="281"/>
      <c r="E492" s="281"/>
      <c r="F492" s="281"/>
      <c r="G492" s="281"/>
      <c r="H492" s="281"/>
      <c r="I492" s="281"/>
      <c r="J492" s="281"/>
      <c r="K492" s="281"/>
      <c r="L492" s="281"/>
      <c r="M492" s="281"/>
      <c r="N492" s="281"/>
      <c r="O492" s="281"/>
      <c r="P492" s="281"/>
      <c r="Q492" s="281"/>
      <c r="R492" s="281"/>
      <c r="S492" s="281"/>
      <c r="T492" s="281"/>
      <c r="U492" s="281"/>
      <c r="V492" s="281"/>
      <c r="W492" s="281"/>
      <c r="X492" s="281"/>
      <c r="Y492" s="281"/>
      <c r="Z492" s="281"/>
      <c r="AA492" s="281"/>
      <c r="AB492" s="281"/>
      <c r="AC492" s="281"/>
      <c r="AD492" s="281"/>
      <c r="AE492" s="281"/>
      <c r="AF492" s="281"/>
      <c r="AG492" s="281"/>
      <c r="AH492" s="281"/>
      <c r="AI492" s="281"/>
      <c r="AJ492" s="281"/>
      <c r="AK492" s="281"/>
      <c r="AL492" s="281"/>
      <c r="AM492" s="281"/>
      <c r="AN492" s="281"/>
      <c r="AO492" s="281"/>
      <c r="AP492" s="281"/>
    </row>
    <row r="493" spans="1:42" ht="15.75" customHeight="1" x14ac:dyDescent="0.25">
      <c r="A493" s="281"/>
      <c r="B493" s="281"/>
      <c r="C493" s="281"/>
      <c r="D493" s="281"/>
      <c r="E493" s="281"/>
      <c r="F493" s="281"/>
      <c r="G493" s="281"/>
      <c r="H493" s="281"/>
      <c r="I493" s="281"/>
      <c r="J493" s="281"/>
      <c r="K493" s="281"/>
      <c r="L493" s="281"/>
      <c r="M493" s="281"/>
      <c r="N493" s="281"/>
      <c r="O493" s="281"/>
      <c r="P493" s="281"/>
      <c r="Q493" s="281"/>
      <c r="R493" s="281"/>
      <c r="S493" s="281"/>
      <c r="T493" s="281"/>
      <c r="U493" s="281"/>
      <c r="V493" s="281"/>
      <c r="W493" s="281"/>
      <c r="X493" s="281"/>
      <c r="Y493" s="281"/>
      <c r="Z493" s="281"/>
      <c r="AA493" s="281"/>
      <c r="AB493" s="281"/>
      <c r="AC493" s="281"/>
      <c r="AD493" s="281"/>
      <c r="AE493" s="281"/>
      <c r="AF493" s="281"/>
      <c r="AG493" s="281"/>
      <c r="AH493" s="281"/>
      <c r="AI493" s="281"/>
      <c r="AJ493" s="281"/>
      <c r="AK493" s="281"/>
      <c r="AL493" s="281"/>
      <c r="AM493" s="281"/>
      <c r="AN493" s="281"/>
      <c r="AO493" s="281"/>
      <c r="AP493" s="281"/>
    </row>
    <row r="494" spans="1:42" ht="15.75" customHeight="1" x14ac:dyDescent="0.25">
      <c r="A494" s="281"/>
      <c r="B494" s="281"/>
      <c r="C494" s="281"/>
      <c r="D494" s="281"/>
      <c r="E494" s="281"/>
      <c r="F494" s="281"/>
      <c r="G494" s="281"/>
      <c r="H494" s="281"/>
      <c r="I494" s="281"/>
      <c r="J494" s="281"/>
      <c r="K494" s="281"/>
      <c r="L494" s="281"/>
      <c r="M494" s="281"/>
      <c r="N494" s="281"/>
      <c r="O494" s="281"/>
      <c r="P494" s="281"/>
      <c r="Q494" s="281"/>
      <c r="R494" s="281"/>
      <c r="S494" s="281"/>
      <c r="T494" s="281"/>
      <c r="U494" s="281"/>
      <c r="V494" s="281"/>
      <c r="W494" s="281"/>
      <c r="X494" s="281"/>
      <c r="Y494" s="281"/>
      <c r="Z494" s="281"/>
      <c r="AA494" s="281"/>
      <c r="AB494" s="281"/>
      <c r="AC494" s="281"/>
      <c r="AD494" s="281"/>
      <c r="AE494" s="281"/>
      <c r="AF494" s="281"/>
      <c r="AG494" s="281"/>
      <c r="AH494" s="281"/>
      <c r="AI494" s="281"/>
      <c r="AJ494" s="281"/>
      <c r="AK494" s="281"/>
      <c r="AL494" s="281"/>
      <c r="AM494" s="281"/>
      <c r="AN494" s="281"/>
      <c r="AO494" s="281"/>
      <c r="AP494" s="281"/>
    </row>
    <row r="495" spans="1:42" ht="15.75" customHeight="1" x14ac:dyDescent="0.25">
      <c r="A495" s="281"/>
      <c r="B495" s="281"/>
      <c r="C495" s="281"/>
      <c r="D495" s="281"/>
      <c r="E495" s="281"/>
      <c r="F495" s="281"/>
      <c r="G495" s="281"/>
      <c r="H495" s="281"/>
      <c r="I495" s="281"/>
      <c r="J495" s="281"/>
      <c r="K495" s="281"/>
      <c r="L495" s="281"/>
      <c r="M495" s="281"/>
      <c r="N495" s="281"/>
      <c r="O495" s="281"/>
      <c r="P495" s="281"/>
      <c r="Q495" s="281"/>
      <c r="R495" s="281"/>
      <c r="S495" s="281"/>
      <c r="T495" s="281"/>
      <c r="U495" s="281"/>
      <c r="V495" s="281"/>
      <c r="W495" s="281"/>
      <c r="X495" s="281"/>
      <c r="Y495" s="281"/>
      <c r="Z495" s="281"/>
      <c r="AA495" s="281"/>
      <c r="AB495" s="281"/>
      <c r="AC495" s="281"/>
      <c r="AD495" s="281"/>
      <c r="AE495" s="281"/>
      <c r="AF495" s="281"/>
      <c r="AG495" s="281"/>
      <c r="AH495" s="281"/>
      <c r="AI495" s="281"/>
      <c r="AJ495" s="281"/>
      <c r="AK495" s="281"/>
      <c r="AL495" s="281"/>
      <c r="AM495" s="281"/>
      <c r="AN495" s="281"/>
      <c r="AO495" s="281"/>
      <c r="AP495" s="281"/>
    </row>
    <row r="496" spans="1:42" ht="15.75" customHeight="1" x14ac:dyDescent="0.25">
      <c r="A496" s="281"/>
      <c r="B496" s="281"/>
      <c r="C496" s="281"/>
      <c r="D496" s="281"/>
      <c r="E496" s="281"/>
      <c r="F496" s="281"/>
      <c r="G496" s="281"/>
      <c r="H496" s="281"/>
      <c r="I496" s="281"/>
      <c r="J496" s="281"/>
      <c r="K496" s="281"/>
      <c r="L496" s="281"/>
      <c r="M496" s="281"/>
      <c r="N496" s="281"/>
      <c r="O496" s="281"/>
      <c r="P496" s="281"/>
      <c r="Q496" s="281"/>
      <c r="R496" s="281"/>
      <c r="S496" s="281"/>
      <c r="T496" s="281"/>
      <c r="U496" s="281"/>
      <c r="V496" s="281"/>
      <c r="W496" s="281"/>
      <c r="X496" s="281"/>
      <c r="Y496" s="281"/>
      <c r="Z496" s="281"/>
      <c r="AA496" s="281"/>
      <c r="AB496" s="281"/>
      <c r="AC496" s="281"/>
      <c r="AD496" s="281"/>
      <c r="AE496" s="281"/>
      <c r="AF496" s="281"/>
      <c r="AG496" s="281"/>
      <c r="AH496" s="281"/>
      <c r="AI496" s="281"/>
      <c r="AJ496" s="281"/>
      <c r="AK496" s="281"/>
      <c r="AL496" s="281"/>
      <c r="AM496" s="281"/>
      <c r="AN496" s="281"/>
      <c r="AO496" s="281"/>
      <c r="AP496" s="281"/>
    </row>
    <row r="497" spans="1:42" ht="15.75" customHeight="1" x14ac:dyDescent="0.25">
      <c r="A497" s="281"/>
      <c r="B497" s="281"/>
      <c r="C497" s="281"/>
      <c r="D497" s="281"/>
      <c r="E497" s="281"/>
      <c r="F497" s="281"/>
      <c r="G497" s="281"/>
      <c r="H497" s="281"/>
      <c r="I497" s="281"/>
      <c r="J497" s="281"/>
      <c r="K497" s="281"/>
      <c r="L497" s="281"/>
      <c r="M497" s="281"/>
      <c r="N497" s="281"/>
      <c r="O497" s="281"/>
      <c r="P497" s="281"/>
      <c r="Q497" s="281"/>
      <c r="R497" s="281"/>
      <c r="S497" s="281"/>
      <c r="T497" s="281"/>
      <c r="U497" s="281"/>
      <c r="V497" s="281"/>
      <c r="W497" s="281"/>
      <c r="X497" s="281"/>
      <c r="Y497" s="281"/>
      <c r="Z497" s="281"/>
      <c r="AA497" s="281"/>
      <c r="AB497" s="281"/>
      <c r="AC497" s="281"/>
      <c r="AD497" s="281"/>
      <c r="AE497" s="281"/>
      <c r="AF497" s="281"/>
      <c r="AG497" s="281"/>
      <c r="AH497" s="281"/>
      <c r="AI497" s="281"/>
      <c r="AJ497" s="281"/>
      <c r="AK497" s="281"/>
      <c r="AL497" s="281"/>
      <c r="AM497" s="281"/>
      <c r="AN497" s="281"/>
      <c r="AO497" s="281"/>
      <c r="AP497" s="281"/>
    </row>
    <row r="498" spans="1:42" ht="15.75" customHeight="1" x14ac:dyDescent="0.25">
      <c r="A498" s="281"/>
      <c r="B498" s="281"/>
      <c r="C498" s="281"/>
      <c r="D498" s="281"/>
      <c r="E498" s="281"/>
      <c r="F498" s="281"/>
      <c r="G498" s="281"/>
      <c r="H498" s="281"/>
      <c r="I498" s="281"/>
      <c r="J498" s="281"/>
      <c r="K498" s="281"/>
      <c r="L498" s="281"/>
      <c r="M498" s="281"/>
      <c r="N498" s="281"/>
      <c r="O498" s="281"/>
      <c r="P498" s="281"/>
      <c r="Q498" s="281"/>
      <c r="R498" s="281"/>
      <c r="S498" s="281"/>
      <c r="T498" s="281"/>
      <c r="U498" s="281"/>
      <c r="V498" s="281"/>
      <c r="W498" s="281"/>
      <c r="X498" s="281"/>
      <c r="Y498" s="281"/>
      <c r="Z498" s="281"/>
      <c r="AA498" s="281"/>
      <c r="AB498" s="281"/>
      <c r="AC498" s="281"/>
      <c r="AD498" s="281"/>
      <c r="AE498" s="281"/>
      <c r="AF498" s="281"/>
      <c r="AG498" s="281"/>
      <c r="AH498" s="281"/>
      <c r="AI498" s="281"/>
      <c r="AJ498" s="281"/>
      <c r="AK498" s="281"/>
      <c r="AL498" s="281"/>
      <c r="AM498" s="281"/>
      <c r="AN498" s="281"/>
      <c r="AO498" s="281"/>
      <c r="AP498" s="281"/>
    </row>
    <row r="499" spans="1:42" ht="15.75" customHeight="1" x14ac:dyDescent="0.25">
      <c r="A499" s="281"/>
      <c r="B499" s="281"/>
      <c r="C499" s="281"/>
      <c r="D499" s="281"/>
      <c r="E499" s="281"/>
      <c r="F499" s="281"/>
      <c r="G499" s="281"/>
      <c r="H499" s="281"/>
      <c r="I499" s="281"/>
      <c r="J499" s="281"/>
      <c r="K499" s="281"/>
      <c r="L499" s="281"/>
      <c r="M499" s="281"/>
      <c r="N499" s="281"/>
      <c r="O499" s="281"/>
      <c r="P499" s="281"/>
      <c r="Q499" s="281"/>
      <c r="R499" s="281"/>
      <c r="S499" s="281"/>
      <c r="T499" s="281"/>
      <c r="U499" s="281"/>
      <c r="V499" s="281"/>
      <c r="W499" s="281"/>
      <c r="X499" s="281"/>
      <c r="Y499" s="281"/>
      <c r="Z499" s="281"/>
      <c r="AA499" s="281"/>
      <c r="AB499" s="281"/>
      <c r="AC499" s="281"/>
      <c r="AD499" s="281"/>
      <c r="AE499" s="281"/>
      <c r="AF499" s="281"/>
      <c r="AG499" s="281"/>
      <c r="AH499" s="281"/>
      <c r="AI499" s="281"/>
      <c r="AJ499" s="281"/>
      <c r="AK499" s="281"/>
      <c r="AL499" s="281"/>
      <c r="AM499" s="281"/>
      <c r="AN499" s="281"/>
      <c r="AO499" s="281"/>
      <c r="AP499" s="281"/>
    </row>
    <row r="500" spans="1:42" ht="15.75" customHeight="1" x14ac:dyDescent="0.25">
      <c r="A500" s="281"/>
      <c r="B500" s="281"/>
      <c r="C500" s="281"/>
      <c r="D500" s="281"/>
      <c r="E500" s="281"/>
      <c r="F500" s="281"/>
      <c r="G500" s="281"/>
      <c r="H500" s="281"/>
      <c r="I500" s="281"/>
      <c r="J500" s="281"/>
      <c r="K500" s="281"/>
      <c r="L500" s="281"/>
      <c r="M500" s="281"/>
      <c r="N500" s="281"/>
      <c r="O500" s="281"/>
      <c r="P500" s="281"/>
      <c r="Q500" s="281"/>
      <c r="R500" s="281"/>
      <c r="S500" s="281"/>
      <c r="T500" s="281"/>
      <c r="U500" s="281"/>
      <c r="V500" s="281"/>
      <c r="W500" s="281"/>
      <c r="X500" s="281"/>
      <c r="Y500" s="281"/>
      <c r="Z500" s="281"/>
      <c r="AA500" s="281"/>
      <c r="AB500" s="281"/>
      <c r="AC500" s="281"/>
      <c r="AD500" s="281"/>
      <c r="AE500" s="281"/>
      <c r="AF500" s="281"/>
      <c r="AG500" s="281"/>
      <c r="AH500" s="281"/>
      <c r="AI500" s="281"/>
      <c r="AJ500" s="281"/>
      <c r="AK500" s="281"/>
      <c r="AL500" s="281"/>
      <c r="AM500" s="281"/>
      <c r="AN500" s="281"/>
      <c r="AO500" s="281"/>
      <c r="AP500" s="281"/>
    </row>
    <row r="501" spans="1:42" ht="15.75" customHeight="1" x14ac:dyDescent="0.25">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c r="AN501" s="66"/>
      <c r="AO501" s="66"/>
      <c r="AP501" s="66"/>
    </row>
    <row r="502" spans="1:42" ht="15.75" customHeight="1" x14ac:dyDescent="0.25">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c r="AN502" s="66"/>
      <c r="AO502" s="66"/>
      <c r="AP502" s="66"/>
    </row>
    <row r="503" spans="1:42" ht="15.75" customHeight="1" x14ac:dyDescent="0.25">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c r="AN503" s="66"/>
      <c r="AO503" s="66"/>
      <c r="AP503" s="66"/>
    </row>
    <row r="504" spans="1:42" ht="15.75" customHeight="1" x14ac:dyDescent="0.25">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c r="AN504" s="66"/>
      <c r="AO504" s="66"/>
      <c r="AP504" s="66"/>
    </row>
    <row r="505" spans="1:42" ht="15.75" customHeight="1" x14ac:dyDescent="0.2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c r="AN505" s="66"/>
      <c r="AO505" s="66"/>
      <c r="AP505" s="66"/>
    </row>
    <row r="506" spans="1:42" ht="15.75" customHeight="1" x14ac:dyDescent="0.25">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c r="AN506" s="66"/>
      <c r="AO506" s="66"/>
      <c r="AP506" s="66"/>
    </row>
    <row r="507" spans="1:42" ht="15.75" customHeight="1" x14ac:dyDescent="0.25">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c r="AN507" s="66"/>
      <c r="AO507" s="66"/>
      <c r="AP507" s="66"/>
    </row>
    <row r="508" spans="1:42" ht="15.75" customHeight="1" x14ac:dyDescent="0.25">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c r="AN508" s="66"/>
      <c r="AO508" s="66"/>
      <c r="AP508" s="66"/>
    </row>
    <row r="509" spans="1:42" ht="15.75" customHeight="1" x14ac:dyDescent="0.25">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c r="AN509" s="66"/>
      <c r="AO509" s="66"/>
      <c r="AP509" s="66"/>
    </row>
    <row r="510" spans="1:42" ht="15.75" customHeight="1" x14ac:dyDescent="0.25">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c r="AN510" s="66"/>
      <c r="AO510" s="66"/>
      <c r="AP510" s="66"/>
    </row>
    <row r="511" spans="1:42" ht="15.75" customHeight="1" x14ac:dyDescent="0.25">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c r="AN511" s="66"/>
      <c r="AO511" s="66"/>
      <c r="AP511" s="66"/>
    </row>
    <row r="512" spans="1:42" ht="15.75" customHeight="1" x14ac:dyDescent="0.25">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c r="AN512" s="66"/>
      <c r="AO512" s="66"/>
      <c r="AP512" s="66"/>
    </row>
    <row r="513" spans="1:42" ht="15.75" customHeight="1" x14ac:dyDescent="0.25">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c r="AN513" s="66"/>
      <c r="AO513" s="66"/>
      <c r="AP513" s="66"/>
    </row>
    <row r="514" spans="1:42" ht="15.75" customHeight="1" x14ac:dyDescent="0.25">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c r="AN514" s="66"/>
      <c r="AO514" s="66"/>
      <c r="AP514" s="66"/>
    </row>
    <row r="515" spans="1:42" ht="15.75" customHeight="1" x14ac:dyDescent="0.2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c r="AN515" s="66"/>
      <c r="AO515" s="66"/>
      <c r="AP515" s="66"/>
    </row>
    <row r="516" spans="1:42" ht="15.75" customHeight="1" x14ac:dyDescent="0.25">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c r="AN516" s="66"/>
      <c r="AO516" s="66"/>
      <c r="AP516" s="66"/>
    </row>
    <row r="517" spans="1:42" ht="15.75" customHeight="1" x14ac:dyDescent="0.25">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c r="AN517" s="66"/>
      <c r="AO517" s="66"/>
      <c r="AP517" s="66"/>
    </row>
    <row r="518" spans="1:42" ht="15.75" customHeight="1" x14ac:dyDescent="0.25">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c r="AN518" s="66"/>
      <c r="AO518" s="66"/>
      <c r="AP518" s="66"/>
    </row>
    <row r="519" spans="1:42" ht="15.75" customHeight="1" x14ac:dyDescent="0.25">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c r="AN519" s="66"/>
      <c r="AO519" s="66"/>
      <c r="AP519" s="66"/>
    </row>
    <row r="520" spans="1:42" ht="15.75" customHeight="1" x14ac:dyDescent="0.25">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c r="AN520" s="66"/>
      <c r="AO520" s="66"/>
      <c r="AP520" s="66"/>
    </row>
    <row r="521" spans="1:42" ht="15.75" customHeight="1" x14ac:dyDescent="0.25">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c r="AN521" s="66"/>
      <c r="AO521" s="66"/>
      <c r="AP521" s="66"/>
    </row>
    <row r="522" spans="1:42" ht="15.75" customHeight="1" x14ac:dyDescent="0.25">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c r="AN522" s="66"/>
      <c r="AO522" s="66"/>
      <c r="AP522" s="66"/>
    </row>
    <row r="523" spans="1:42" ht="15.75" customHeight="1" x14ac:dyDescent="0.25">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c r="AN523" s="66"/>
      <c r="AO523" s="66"/>
      <c r="AP523" s="66"/>
    </row>
    <row r="524" spans="1:42" ht="15.75" customHeight="1" x14ac:dyDescent="0.25">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c r="AN524" s="66"/>
      <c r="AO524" s="66"/>
      <c r="AP524" s="66"/>
    </row>
    <row r="525" spans="1:42" ht="15.75" customHeight="1" x14ac:dyDescent="0.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c r="AN525" s="66"/>
      <c r="AO525" s="66"/>
      <c r="AP525" s="66"/>
    </row>
    <row r="526" spans="1:42" ht="15.75" customHeight="1" x14ac:dyDescent="0.25">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c r="AN526" s="66"/>
      <c r="AO526" s="66"/>
      <c r="AP526" s="66"/>
    </row>
    <row r="527" spans="1:42" ht="15.75" customHeight="1" x14ac:dyDescent="0.25">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c r="AN527" s="66"/>
      <c r="AO527" s="66"/>
      <c r="AP527" s="66"/>
    </row>
    <row r="528" spans="1:42" ht="15.75" customHeight="1" x14ac:dyDescent="0.25">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c r="AN528" s="66"/>
      <c r="AO528" s="66"/>
      <c r="AP528" s="66"/>
    </row>
    <row r="529" spans="1:42" ht="15.75" customHeight="1" x14ac:dyDescent="0.25">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c r="AN529" s="66"/>
      <c r="AO529" s="66"/>
      <c r="AP529" s="66"/>
    </row>
    <row r="530" spans="1:42" ht="15.75" customHeight="1" x14ac:dyDescent="0.25">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c r="AN530" s="66"/>
      <c r="AO530" s="66"/>
      <c r="AP530" s="66"/>
    </row>
    <row r="531" spans="1:42" ht="15.75" customHeight="1" x14ac:dyDescent="0.25">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c r="AN531" s="66"/>
      <c r="AO531" s="66"/>
      <c r="AP531" s="66"/>
    </row>
    <row r="532" spans="1:42" ht="15.75" customHeight="1" x14ac:dyDescent="0.25">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c r="AN532" s="66"/>
      <c r="AO532" s="66"/>
      <c r="AP532" s="66"/>
    </row>
    <row r="533" spans="1:42" ht="15.75" customHeight="1" x14ac:dyDescent="0.25">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c r="AN533" s="66"/>
      <c r="AO533" s="66"/>
      <c r="AP533" s="66"/>
    </row>
    <row r="534" spans="1:42" ht="15.75" customHeight="1" x14ac:dyDescent="0.25">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c r="AN534" s="66"/>
      <c r="AO534" s="66"/>
      <c r="AP534" s="66"/>
    </row>
    <row r="535" spans="1:42" ht="15.75" customHeight="1" x14ac:dyDescent="0.2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c r="AN535" s="66"/>
      <c r="AO535" s="66"/>
      <c r="AP535" s="66"/>
    </row>
    <row r="536" spans="1:42" ht="15.75" customHeight="1" x14ac:dyDescent="0.25">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c r="AN536" s="66"/>
      <c r="AO536" s="66"/>
      <c r="AP536" s="66"/>
    </row>
    <row r="537" spans="1:42" ht="15.75" customHeight="1" x14ac:dyDescent="0.25">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c r="AO537" s="66"/>
      <c r="AP537" s="66"/>
    </row>
    <row r="538" spans="1:42" ht="15.75" customHeight="1" x14ac:dyDescent="0.25">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c r="AN538" s="66"/>
      <c r="AO538" s="66"/>
      <c r="AP538" s="66"/>
    </row>
    <row r="539" spans="1:42" ht="15.75" customHeight="1" x14ac:dyDescent="0.25">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c r="AN539" s="66"/>
      <c r="AO539" s="66"/>
      <c r="AP539" s="66"/>
    </row>
    <row r="540" spans="1:42" ht="15.75" customHeight="1" x14ac:dyDescent="0.25">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c r="AN540" s="66"/>
      <c r="AO540" s="66"/>
      <c r="AP540" s="66"/>
    </row>
    <row r="541" spans="1:42" ht="15.75" customHeight="1" x14ac:dyDescent="0.25">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c r="AN541" s="66"/>
      <c r="AO541" s="66"/>
      <c r="AP541" s="66"/>
    </row>
    <row r="542" spans="1:42" ht="15.75" customHeight="1" x14ac:dyDescent="0.25">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c r="AN542" s="66"/>
      <c r="AO542" s="66"/>
      <c r="AP542" s="66"/>
    </row>
    <row r="543" spans="1:42" ht="15.75" customHeight="1" x14ac:dyDescent="0.25">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c r="AN543" s="66"/>
      <c r="AO543" s="66"/>
      <c r="AP543" s="66"/>
    </row>
    <row r="544" spans="1:42" ht="15.75" customHeight="1" x14ac:dyDescent="0.25">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c r="AN544" s="66"/>
      <c r="AO544" s="66"/>
      <c r="AP544" s="66"/>
    </row>
    <row r="545" spans="1:42" ht="15.75" customHeight="1" x14ac:dyDescent="0.2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c r="AN545" s="66"/>
      <c r="AO545" s="66"/>
      <c r="AP545" s="66"/>
    </row>
    <row r="546" spans="1:42" ht="15.75" customHeight="1" x14ac:dyDescent="0.25">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c r="AN546" s="66"/>
      <c r="AO546" s="66"/>
      <c r="AP546" s="66"/>
    </row>
    <row r="547" spans="1:42" ht="15.75" customHeight="1" x14ac:dyDescent="0.25">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c r="AN547" s="66"/>
      <c r="AO547" s="66"/>
      <c r="AP547" s="66"/>
    </row>
    <row r="548" spans="1:42" ht="15.75" customHeight="1" x14ac:dyDescent="0.25">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c r="AN548" s="66"/>
      <c r="AO548" s="66"/>
      <c r="AP548" s="66"/>
    </row>
    <row r="549" spans="1:42" ht="15.75" customHeight="1" x14ac:dyDescent="0.25">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c r="AN549" s="66"/>
      <c r="AO549" s="66"/>
      <c r="AP549" s="66"/>
    </row>
    <row r="550" spans="1:42" ht="15.75" customHeight="1" x14ac:dyDescent="0.25">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c r="AN550" s="66"/>
      <c r="AO550" s="66"/>
      <c r="AP550" s="66"/>
    </row>
    <row r="551" spans="1:42" ht="15.75" customHeight="1" x14ac:dyDescent="0.25">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c r="AN551" s="66"/>
      <c r="AO551" s="66"/>
      <c r="AP551" s="66"/>
    </row>
    <row r="552" spans="1:42" ht="15.75" customHeight="1" x14ac:dyDescent="0.25">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c r="AN552" s="66"/>
      <c r="AO552" s="66"/>
      <c r="AP552" s="66"/>
    </row>
    <row r="553" spans="1:42" ht="15.75" customHeight="1" x14ac:dyDescent="0.25">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c r="AN553" s="66"/>
      <c r="AO553" s="66"/>
      <c r="AP553" s="66"/>
    </row>
    <row r="554" spans="1:42" ht="15.75" customHeight="1" x14ac:dyDescent="0.25">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c r="AN554" s="66"/>
      <c r="AO554" s="66"/>
      <c r="AP554" s="66"/>
    </row>
    <row r="555" spans="1:42" ht="15.75" customHeight="1" x14ac:dyDescent="0.2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c r="AN555" s="66"/>
      <c r="AO555" s="66"/>
      <c r="AP555" s="66"/>
    </row>
    <row r="556" spans="1:42" ht="15.75" customHeight="1" x14ac:dyDescent="0.25">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c r="AN556" s="66"/>
      <c r="AO556" s="66"/>
      <c r="AP556" s="66"/>
    </row>
    <row r="557" spans="1:42" ht="15.75" customHeight="1" x14ac:dyDescent="0.25">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c r="AN557" s="66"/>
      <c r="AO557" s="66"/>
      <c r="AP557" s="66"/>
    </row>
    <row r="558" spans="1:42" ht="15.75" customHeight="1" x14ac:dyDescent="0.25">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c r="AN558" s="66"/>
      <c r="AO558" s="66"/>
      <c r="AP558" s="66"/>
    </row>
    <row r="559" spans="1:42" ht="15.75" customHeight="1" x14ac:dyDescent="0.25">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c r="AN559" s="66"/>
      <c r="AO559" s="66"/>
      <c r="AP559" s="66"/>
    </row>
    <row r="560" spans="1:42" ht="15.75" customHeight="1" x14ac:dyDescent="0.25">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c r="AN560" s="66"/>
      <c r="AO560" s="66"/>
      <c r="AP560" s="66"/>
    </row>
    <row r="561" spans="1:42" ht="15.75" customHeight="1" x14ac:dyDescent="0.25">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c r="AN561" s="66"/>
      <c r="AO561" s="66"/>
      <c r="AP561" s="66"/>
    </row>
    <row r="562" spans="1:42" ht="15.75" customHeight="1" x14ac:dyDescent="0.25">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c r="AN562" s="66"/>
      <c r="AO562" s="66"/>
      <c r="AP562" s="66"/>
    </row>
    <row r="563" spans="1:42" ht="15.75" customHeight="1" x14ac:dyDescent="0.25">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c r="AN563" s="66"/>
      <c r="AO563" s="66"/>
      <c r="AP563" s="66"/>
    </row>
    <row r="564" spans="1:42" ht="15.75" customHeight="1" x14ac:dyDescent="0.25">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c r="AN564" s="66"/>
      <c r="AO564" s="66"/>
      <c r="AP564" s="66"/>
    </row>
    <row r="565" spans="1:42" ht="15.75" customHeight="1" x14ac:dyDescent="0.2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c r="AN565" s="66"/>
      <c r="AO565" s="66"/>
      <c r="AP565" s="66"/>
    </row>
    <row r="566" spans="1:42" ht="15.75" customHeight="1" x14ac:dyDescent="0.25">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c r="AN566" s="66"/>
      <c r="AO566" s="66"/>
      <c r="AP566" s="66"/>
    </row>
    <row r="567" spans="1:42" ht="15.75" customHeight="1" x14ac:dyDescent="0.25">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c r="AN567" s="66"/>
      <c r="AO567" s="66"/>
      <c r="AP567" s="66"/>
    </row>
    <row r="568" spans="1:42" ht="15.75" customHeight="1" x14ac:dyDescent="0.25">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c r="AN568" s="66"/>
      <c r="AO568" s="66"/>
      <c r="AP568" s="66"/>
    </row>
    <row r="569" spans="1:42" ht="15.75" customHeight="1" x14ac:dyDescent="0.25">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c r="AN569" s="66"/>
      <c r="AO569" s="66"/>
      <c r="AP569" s="66"/>
    </row>
    <row r="570" spans="1:42" ht="15.75" customHeight="1" x14ac:dyDescent="0.25">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c r="AN570" s="66"/>
      <c r="AO570" s="66"/>
      <c r="AP570" s="66"/>
    </row>
    <row r="571" spans="1:42" ht="15.75" customHeight="1" x14ac:dyDescent="0.25">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c r="AN571" s="66"/>
      <c r="AO571" s="66"/>
      <c r="AP571" s="66"/>
    </row>
    <row r="572" spans="1:42" ht="15.75" customHeight="1" x14ac:dyDescent="0.25">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c r="AN572" s="66"/>
      <c r="AO572" s="66"/>
      <c r="AP572" s="66"/>
    </row>
    <row r="573" spans="1:42" ht="15.75" customHeight="1" x14ac:dyDescent="0.25">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c r="AN573" s="66"/>
      <c r="AO573" s="66"/>
      <c r="AP573" s="66"/>
    </row>
    <row r="574" spans="1:42" ht="15.75" customHeight="1" x14ac:dyDescent="0.25">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c r="AN574" s="66"/>
      <c r="AO574" s="66"/>
      <c r="AP574" s="66"/>
    </row>
    <row r="575" spans="1:42" ht="15.75" customHeight="1" x14ac:dyDescent="0.2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c r="AN575" s="66"/>
      <c r="AO575" s="66"/>
      <c r="AP575" s="66"/>
    </row>
    <row r="576" spans="1:42" ht="15.75" customHeight="1" x14ac:dyDescent="0.25">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c r="AN576" s="66"/>
      <c r="AO576" s="66"/>
      <c r="AP576" s="66"/>
    </row>
    <row r="577" spans="1:42" ht="15.75" customHeight="1" x14ac:dyDescent="0.25">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c r="AN577" s="66"/>
      <c r="AO577" s="66"/>
      <c r="AP577" s="66"/>
    </row>
    <row r="578" spans="1:42" ht="15.75" customHeight="1" x14ac:dyDescent="0.25">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c r="AN578" s="66"/>
      <c r="AO578" s="66"/>
      <c r="AP578" s="66"/>
    </row>
    <row r="579" spans="1:42" ht="15.75" customHeight="1" x14ac:dyDescent="0.25">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c r="AN579" s="66"/>
      <c r="AO579" s="66"/>
      <c r="AP579" s="66"/>
    </row>
    <row r="580" spans="1:42" ht="15.75" customHeight="1" x14ac:dyDescent="0.25">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c r="AN580" s="66"/>
      <c r="AO580" s="66"/>
      <c r="AP580" s="66"/>
    </row>
    <row r="581" spans="1:42" ht="15.75" customHeight="1" x14ac:dyDescent="0.25">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c r="AO581" s="66"/>
      <c r="AP581" s="66"/>
    </row>
    <row r="582" spans="1:42" ht="15.75" customHeight="1" x14ac:dyDescent="0.25">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c r="AN582" s="66"/>
      <c r="AO582" s="66"/>
      <c r="AP582" s="66"/>
    </row>
    <row r="583" spans="1:42" ht="15.75" customHeight="1" x14ac:dyDescent="0.25">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c r="AN583" s="66"/>
      <c r="AO583" s="66"/>
      <c r="AP583" s="66"/>
    </row>
    <row r="584" spans="1:42" ht="15.75" customHeight="1" x14ac:dyDescent="0.25">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c r="AN584" s="66"/>
      <c r="AO584" s="66"/>
      <c r="AP584" s="66"/>
    </row>
    <row r="585" spans="1:42" ht="15.75" customHeight="1" x14ac:dyDescent="0.2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c r="AN585" s="66"/>
      <c r="AO585" s="66"/>
      <c r="AP585" s="66"/>
    </row>
    <row r="586" spans="1:42" ht="15.75" customHeight="1" x14ac:dyDescent="0.25">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c r="AN586" s="66"/>
      <c r="AO586" s="66"/>
      <c r="AP586" s="66"/>
    </row>
    <row r="587" spans="1:42" ht="15.75" customHeight="1" x14ac:dyDescent="0.25">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c r="AN587" s="66"/>
      <c r="AO587" s="66"/>
      <c r="AP587" s="66"/>
    </row>
    <row r="588" spans="1:42" ht="15.75" customHeight="1" x14ac:dyDescent="0.25">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c r="AN588" s="66"/>
      <c r="AO588" s="66"/>
      <c r="AP588" s="66"/>
    </row>
    <row r="589" spans="1:42" ht="15.75" customHeight="1" x14ac:dyDescent="0.25">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c r="AN589" s="66"/>
      <c r="AO589" s="66"/>
      <c r="AP589" s="66"/>
    </row>
    <row r="590" spans="1:42" ht="15.75" customHeight="1" x14ac:dyDescent="0.25">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c r="AN590" s="66"/>
      <c r="AO590" s="66"/>
      <c r="AP590" s="66"/>
    </row>
    <row r="591" spans="1:42" ht="15.75" customHeight="1" x14ac:dyDescent="0.25">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c r="AN591" s="66"/>
      <c r="AO591" s="66"/>
      <c r="AP591" s="66"/>
    </row>
    <row r="592" spans="1:42" ht="15.75" customHeight="1" x14ac:dyDescent="0.25">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c r="AN592" s="66"/>
      <c r="AO592" s="66"/>
      <c r="AP592" s="66"/>
    </row>
    <row r="593" spans="1:42" ht="15.75" customHeight="1" x14ac:dyDescent="0.25">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c r="AN593" s="66"/>
      <c r="AO593" s="66"/>
      <c r="AP593" s="66"/>
    </row>
    <row r="594" spans="1:42" ht="15.75" customHeight="1" x14ac:dyDescent="0.25">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c r="AN594" s="66"/>
      <c r="AO594" s="66"/>
      <c r="AP594" s="66"/>
    </row>
    <row r="595" spans="1:42" ht="15.75" customHeight="1" x14ac:dyDescent="0.2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c r="AN595" s="66"/>
      <c r="AO595" s="66"/>
      <c r="AP595" s="66"/>
    </row>
    <row r="596" spans="1:42" ht="15.75" customHeight="1" x14ac:dyDescent="0.25">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c r="AN596" s="66"/>
      <c r="AO596" s="66"/>
      <c r="AP596" s="66"/>
    </row>
    <row r="597" spans="1:42" ht="15.75" customHeight="1" x14ac:dyDescent="0.25">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c r="AN597" s="66"/>
      <c r="AO597" s="66"/>
      <c r="AP597" s="66"/>
    </row>
    <row r="598" spans="1:42" ht="15.75" customHeight="1" x14ac:dyDescent="0.25">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c r="AN598" s="66"/>
      <c r="AO598" s="66"/>
      <c r="AP598" s="66"/>
    </row>
    <row r="599" spans="1:42" ht="15.75" customHeight="1" x14ac:dyDescent="0.25">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c r="AN599" s="66"/>
      <c r="AO599" s="66"/>
      <c r="AP599" s="66"/>
    </row>
    <row r="600" spans="1:42" ht="15.75" customHeight="1" x14ac:dyDescent="0.25">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c r="AN600" s="66"/>
      <c r="AO600" s="66"/>
      <c r="AP600" s="66"/>
    </row>
    <row r="601" spans="1:42" ht="15.75" customHeight="1" x14ac:dyDescent="0.25">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c r="AN601" s="66"/>
      <c r="AO601" s="66"/>
      <c r="AP601" s="66"/>
    </row>
    <row r="602" spans="1:42" ht="15.75" customHeight="1" x14ac:dyDescent="0.25">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c r="AN602" s="66"/>
      <c r="AO602" s="66"/>
      <c r="AP602" s="66"/>
    </row>
    <row r="603" spans="1:42" ht="15.75" customHeight="1" x14ac:dyDescent="0.25">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c r="AN603" s="66"/>
      <c r="AO603" s="66"/>
      <c r="AP603" s="66"/>
    </row>
    <row r="604" spans="1:42" ht="15.75" customHeight="1" x14ac:dyDescent="0.25">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c r="AN604" s="66"/>
      <c r="AO604" s="66"/>
      <c r="AP604" s="66"/>
    </row>
    <row r="605" spans="1:42" ht="15.75" customHeight="1" x14ac:dyDescent="0.2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c r="AN605" s="66"/>
      <c r="AO605" s="66"/>
      <c r="AP605" s="66"/>
    </row>
    <row r="606" spans="1:42" ht="15.75" customHeight="1" x14ac:dyDescent="0.25">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c r="AN606" s="66"/>
      <c r="AO606" s="66"/>
      <c r="AP606" s="66"/>
    </row>
    <row r="607" spans="1:42" ht="15.75" customHeight="1" x14ac:dyDescent="0.25">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c r="AN607" s="66"/>
      <c r="AO607" s="66"/>
      <c r="AP607" s="66"/>
    </row>
    <row r="608" spans="1:42" ht="15.75" customHeight="1" x14ac:dyDescent="0.25">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c r="AN608" s="66"/>
      <c r="AO608" s="66"/>
      <c r="AP608" s="66"/>
    </row>
    <row r="609" spans="1:42" ht="15.75" customHeight="1" x14ac:dyDescent="0.25">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c r="AN609" s="66"/>
      <c r="AO609" s="66"/>
      <c r="AP609" s="66"/>
    </row>
    <row r="610" spans="1:42" ht="15.75" customHeight="1" x14ac:dyDescent="0.25">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c r="AN610" s="66"/>
      <c r="AO610" s="66"/>
      <c r="AP610" s="66"/>
    </row>
    <row r="611" spans="1:42" ht="15.75" customHeight="1" x14ac:dyDescent="0.25">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c r="AN611" s="66"/>
      <c r="AO611" s="66"/>
      <c r="AP611" s="66"/>
    </row>
    <row r="612" spans="1:42" ht="15.75" customHeight="1" x14ac:dyDescent="0.25">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c r="AN612" s="66"/>
      <c r="AO612" s="66"/>
      <c r="AP612" s="66"/>
    </row>
    <row r="613" spans="1:42" ht="15.75" customHeight="1" x14ac:dyDescent="0.25">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c r="AN613" s="66"/>
      <c r="AO613" s="66"/>
      <c r="AP613" s="66"/>
    </row>
    <row r="614" spans="1:42" ht="15.75" customHeight="1" x14ac:dyDescent="0.25">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c r="AN614" s="66"/>
      <c r="AO614" s="66"/>
      <c r="AP614" s="66"/>
    </row>
    <row r="615" spans="1:42" ht="15.75" customHeight="1" x14ac:dyDescent="0.2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c r="AN615" s="66"/>
      <c r="AO615" s="66"/>
      <c r="AP615" s="66"/>
    </row>
    <row r="616" spans="1:42" ht="15.75" customHeight="1" x14ac:dyDescent="0.25">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c r="AN616" s="66"/>
      <c r="AO616" s="66"/>
      <c r="AP616" s="66"/>
    </row>
    <row r="617" spans="1:42" ht="15.75" customHeight="1" x14ac:dyDescent="0.25">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c r="AN617" s="66"/>
      <c r="AO617" s="66"/>
      <c r="AP617" s="66"/>
    </row>
    <row r="618" spans="1:42" ht="15.75" customHeight="1" x14ac:dyDescent="0.25">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c r="AN618" s="66"/>
      <c r="AO618" s="66"/>
      <c r="AP618" s="66"/>
    </row>
    <row r="619" spans="1:42" ht="15.75" customHeight="1" x14ac:dyDescent="0.25">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c r="AN619" s="66"/>
      <c r="AO619" s="66"/>
      <c r="AP619" s="66"/>
    </row>
    <row r="620" spans="1:42" ht="15.75" customHeight="1" x14ac:dyDescent="0.25">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c r="AN620" s="66"/>
      <c r="AO620" s="66"/>
      <c r="AP620" s="66"/>
    </row>
    <row r="621" spans="1:42" ht="15.75" customHeight="1" x14ac:dyDescent="0.25">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c r="AN621" s="66"/>
      <c r="AO621" s="66"/>
      <c r="AP621" s="66"/>
    </row>
    <row r="622" spans="1:42" ht="15.75" customHeight="1" x14ac:dyDescent="0.25">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c r="AN622" s="66"/>
      <c r="AO622" s="66"/>
      <c r="AP622" s="66"/>
    </row>
    <row r="623" spans="1:42" ht="15.75" customHeight="1" x14ac:dyDescent="0.25">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c r="AN623" s="66"/>
      <c r="AO623" s="66"/>
      <c r="AP623" s="66"/>
    </row>
    <row r="624" spans="1:42" ht="15.75" customHeight="1" x14ac:dyDescent="0.25">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c r="AN624" s="66"/>
      <c r="AO624" s="66"/>
      <c r="AP624" s="66"/>
    </row>
    <row r="625" spans="1:42" ht="15.75" customHeight="1" x14ac:dyDescent="0.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c r="AN625" s="66"/>
      <c r="AO625" s="66"/>
      <c r="AP625" s="66"/>
    </row>
    <row r="626" spans="1:42" ht="15.75" customHeight="1" x14ac:dyDescent="0.25">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c r="AN626" s="66"/>
      <c r="AO626" s="66"/>
      <c r="AP626" s="66"/>
    </row>
    <row r="627" spans="1:42" ht="15.75" customHeight="1" x14ac:dyDescent="0.25">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c r="AN627" s="66"/>
      <c r="AO627" s="66"/>
      <c r="AP627" s="66"/>
    </row>
    <row r="628" spans="1:42" ht="15.75" customHeight="1" x14ac:dyDescent="0.25">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c r="AN628" s="66"/>
      <c r="AO628" s="66"/>
      <c r="AP628" s="66"/>
    </row>
    <row r="629" spans="1:42" ht="15.75" customHeight="1" x14ac:dyDescent="0.25">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c r="AN629" s="66"/>
      <c r="AO629" s="66"/>
      <c r="AP629" s="66"/>
    </row>
    <row r="630" spans="1:42" ht="15.75" customHeight="1" x14ac:dyDescent="0.25">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c r="AN630" s="66"/>
      <c r="AO630" s="66"/>
      <c r="AP630" s="66"/>
    </row>
    <row r="631" spans="1:42" ht="15.75" customHeight="1" x14ac:dyDescent="0.25">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c r="AN631" s="66"/>
      <c r="AO631" s="66"/>
      <c r="AP631" s="66"/>
    </row>
    <row r="632" spans="1:42" ht="15.75" customHeight="1" x14ac:dyDescent="0.25">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c r="AN632" s="66"/>
      <c r="AO632" s="66"/>
      <c r="AP632" s="66"/>
    </row>
    <row r="633" spans="1:42" ht="15.75" customHeight="1" x14ac:dyDescent="0.25">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c r="AN633" s="66"/>
      <c r="AO633" s="66"/>
      <c r="AP633" s="66"/>
    </row>
    <row r="634" spans="1:42" ht="15.75" customHeight="1" x14ac:dyDescent="0.25">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c r="AN634" s="66"/>
      <c r="AO634" s="66"/>
      <c r="AP634" s="66"/>
    </row>
    <row r="635" spans="1:42" ht="15.75" customHeight="1" x14ac:dyDescent="0.2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c r="AN635" s="66"/>
      <c r="AO635" s="66"/>
      <c r="AP635" s="66"/>
    </row>
    <row r="636" spans="1:42" ht="15.75" customHeight="1" x14ac:dyDescent="0.25">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c r="AN636" s="66"/>
      <c r="AO636" s="66"/>
      <c r="AP636" s="66"/>
    </row>
    <row r="637" spans="1:42" ht="15.75" customHeight="1" x14ac:dyDescent="0.25">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c r="AN637" s="66"/>
      <c r="AO637" s="66"/>
      <c r="AP637" s="66"/>
    </row>
    <row r="638" spans="1:42" ht="15.75" customHeight="1" x14ac:dyDescent="0.25">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c r="AN638" s="66"/>
      <c r="AO638" s="66"/>
      <c r="AP638" s="66"/>
    </row>
    <row r="639" spans="1:42" ht="15.75" customHeight="1" x14ac:dyDescent="0.25">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c r="AN639" s="66"/>
      <c r="AO639" s="66"/>
      <c r="AP639" s="66"/>
    </row>
    <row r="640" spans="1:42" ht="15.75" customHeight="1" x14ac:dyDescent="0.25">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c r="AN640" s="66"/>
      <c r="AO640" s="66"/>
      <c r="AP640" s="66"/>
    </row>
    <row r="641" spans="1:42" ht="15.75" customHeight="1" x14ac:dyDescent="0.25">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c r="AN641" s="66"/>
      <c r="AO641" s="66"/>
      <c r="AP641" s="66"/>
    </row>
    <row r="642" spans="1:42" ht="15.75" customHeight="1" x14ac:dyDescent="0.25">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c r="AN642" s="66"/>
      <c r="AO642" s="66"/>
      <c r="AP642" s="66"/>
    </row>
    <row r="643" spans="1:42" ht="15.75" customHeight="1" x14ac:dyDescent="0.25">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c r="AN643" s="66"/>
      <c r="AO643" s="66"/>
      <c r="AP643" s="66"/>
    </row>
    <row r="644" spans="1:42" ht="15.75" customHeight="1" x14ac:dyDescent="0.25">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c r="AN644" s="66"/>
      <c r="AO644" s="66"/>
      <c r="AP644" s="66"/>
    </row>
    <row r="645" spans="1:42" ht="15.75" customHeight="1" x14ac:dyDescent="0.2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c r="AN645" s="66"/>
      <c r="AO645" s="66"/>
      <c r="AP645" s="66"/>
    </row>
    <row r="646" spans="1:42" ht="15.75" customHeight="1" x14ac:dyDescent="0.25">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c r="AN646" s="66"/>
      <c r="AO646" s="66"/>
      <c r="AP646" s="66"/>
    </row>
    <row r="647" spans="1:42" ht="15.75" customHeight="1" x14ac:dyDescent="0.25">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c r="AN647" s="66"/>
      <c r="AO647" s="66"/>
      <c r="AP647" s="66"/>
    </row>
    <row r="648" spans="1:42" ht="15.75" customHeight="1" x14ac:dyDescent="0.25">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c r="AO648" s="66"/>
      <c r="AP648" s="66"/>
    </row>
    <row r="649" spans="1:42" ht="15.75" customHeight="1" x14ac:dyDescent="0.25">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c r="AN649" s="66"/>
      <c r="AO649" s="66"/>
      <c r="AP649" s="66"/>
    </row>
    <row r="650" spans="1:42" ht="15.75" customHeight="1" x14ac:dyDescent="0.25">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c r="AN650" s="66"/>
      <c r="AO650" s="66"/>
      <c r="AP650" s="66"/>
    </row>
    <row r="651" spans="1:42" ht="15.75" customHeight="1" x14ac:dyDescent="0.25">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c r="AN651" s="66"/>
      <c r="AO651" s="66"/>
      <c r="AP651" s="66"/>
    </row>
    <row r="652" spans="1:42" ht="15.75" customHeight="1" x14ac:dyDescent="0.25">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c r="AN652" s="66"/>
      <c r="AO652" s="66"/>
      <c r="AP652" s="66"/>
    </row>
    <row r="653" spans="1:42" ht="15.75" customHeight="1" x14ac:dyDescent="0.25">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c r="AN653" s="66"/>
      <c r="AO653" s="66"/>
      <c r="AP653" s="66"/>
    </row>
    <row r="654" spans="1:42" ht="15.75" customHeight="1" x14ac:dyDescent="0.25">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c r="AN654" s="66"/>
      <c r="AO654" s="66"/>
      <c r="AP654" s="66"/>
    </row>
    <row r="655" spans="1:42" ht="15.75" customHeight="1" x14ac:dyDescent="0.2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c r="AN655" s="66"/>
      <c r="AO655" s="66"/>
      <c r="AP655" s="66"/>
    </row>
    <row r="656" spans="1:42" ht="15.75" customHeight="1" x14ac:dyDescent="0.25">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c r="AN656" s="66"/>
      <c r="AO656" s="66"/>
      <c r="AP656" s="66"/>
    </row>
    <row r="657" spans="1:42" ht="15.75" customHeight="1" x14ac:dyDescent="0.25">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c r="AN657" s="66"/>
      <c r="AO657" s="66"/>
      <c r="AP657" s="66"/>
    </row>
    <row r="658" spans="1:42" ht="15.75" customHeight="1" x14ac:dyDescent="0.25">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c r="AN658" s="66"/>
      <c r="AO658" s="66"/>
      <c r="AP658" s="66"/>
    </row>
    <row r="659" spans="1:42" ht="15.75" customHeight="1" x14ac:dyDescent="0.25">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c r="AN659" s="66"/>
      <c r="AO659" s="66"/>
      <c r="AP659" s="66"/>
    </row>
    <row r="660" spans="1:42" ht="15.75" customHeight="1" x14ac:dyDescent="0.25">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c r="AN660" s="66"/>
      <c r="AO660" s="66"/>
      <c r="AP660" s="66"/>
    </row>
    <row r="661" spans="1:42" ht="15.75" customHeight="1" x14ac:dyDescent="0.25">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c r="AN661" s="66"/>
      <c r="AO661" s="66"/>
      <c r="AP661" s="66"/>
    </row>
    <row r="662" spans="1:42" ht="15.75" customHeight="1" x14ac:dyDescent="0.25">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c r="AN662" s="66"/>
      <c r="AO662" s="66"/>
      <c r="AP662" s="66"/>
    </row>
    <row r="663" spans="1:42" ht="15.75" customHeight="1" x14ac:dyDescent="0.25">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c r="AN663" s="66"/>
      <c r="AO663" s="66"/>
      <c r="AP663" s="66"/>
    </row>
    <row r="664" spans="1:42" ht="15.75" customHeight="1" x14ac:dyDescent="0.25">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c r="AN664" s="66"/>
      <c r="AO664" s="66"/>
      <c r="AP664" s="66"/>
    </row>
    <row r="665" spans="1:42" ht="15.75" customHeight="1" x14ac:dyDescent="0.2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c r="AN665" s="66"/>
      <c r="AO665" s="66"/>
      <c r="AP665" s="66"/>
    </row>
    <row r="666" spans="1:42" ht="15.75" customHeight="1" x14ac:dyDescent="0.25">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c r="AN666" s="66"/>
      <c r="AO666" s="66"/>
      <c r="AP666" s="66"/>
    </row>
    <row r="667" spans="1:42" ht="15.75" customHeight="1" x14ac:dyDescent="0.25">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c r="AN667" s="66"/>
      <c r="AO667" s="66"/>
      <c r="AP667" s="66"/>
    </row>
    <row r="668" spans="1:42" ht="15.75" customHeight="1" x14ac:dyDescent="0.25">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c r="AN668" s="66"/>
      <c r="AO668" s="66"/>
      <c r="AP668" s="66"/>
    </row>
    <row r="669" spans="1:42" ht="15.75" customHeight="1" x14ac:dyDescent="0.25">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c r="AN669" s="66"/>
      <c r="AO669" s="66"/>
      <c r="AP669" s="66"/>
    </row>
    <row r="670" spans="1:42" ht="15.75" customHeight="1" x14ac:dyDescent="0.25">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c r="AN670" s="66"/>
      <c r="AO670" s="66"/>
      <c r="AP670" s="66"/>
    </row>
    <row r="671" spans="1:42" ht="15.75" customHeight="1" x14ac:dyDescent="0.25">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c r="AN671" s="66"/>
      <c r="AO671" s="66"/>
      <c r="AP671" s="66"/>
    </row>
    <row r="672" spans="1:42" ht="15.75" customHeight="1" x14ac:dyDescent="0.25">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c r="AN672" s="66"/>
      <c r="AO672" s="66"/>
      <c r="AP672" s="66"/>
    </row>
    <row r="673" spans="1:42" ht="15.75" customHeight="1" x14ac:dyDescent="0.25">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c r="AN673" s="66"/>
      <c r="AO673" s="66"/>
      <c r="AP673" s="66"/>
    </row>
    <row r="674" spans="1:42" ht="15.75" customHeight="1" x14ac:dyDescent="0.25">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c r="AN674" s="66"/>
      <c r="AO674" s="66"/>
      <c r="AP674" s="66"/>
    </row>
    <row r="675" spans="1:42" ht="15.75" customHeight="1" x14ac:dyDescent="0.2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c r="AN675" s="66"/>
      <c r="AO675" s="66"/>
      <c r="AP675" s="66"/>
    </row>
    <row r="676" spans="1:42" ht="15.75" customHeight="1" x14ac:dyDescent="0.25">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c r="AN676" s="66"/>
      <c r="AO676" s="66"/>
      <c r="AP676" s="66"/>
    </row>
    <row r="677" spans="1:42" ht="15.75" customHeight="1" x14ac:dyDescent="0.25">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c r="AN677" s="66"/>
      <c r="AO677" s="66"/>
      <c r="AP677" s="66"/>
    </row>
    <row r="678" spans="1:42" ht="15.75" customHeight="1" x14ac:dyDescent="0.25">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c r="AN678" s="66"/>
      <c r="AO678" s="66"/>
      <c r="AP678" s="66"/>
    </row>
    <row r="679" spans="1:42" ht="15.75" customHeight="1" x14ac:dyDescent="0.25">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c r="AN679" s="66"/>
      <c r="AO679" s="66"/>
      <c r="AP679" s="66"/>
    </row>
    <row r="680" spans="1:42" ht="15.75" customHeight="1" x14ac:dyDescent="0.25">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c r="AN680" s="66"/>
      <c r="AO680" s="66"/>
      <c r="AP680" s="66"/>
    </row>
    <row r="681" spans="1:42" ht="15.75" customHeight="1" x14ac:dyDescent="0.25">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c r="AN681" s="66"/>
      <c r="AO681" s="66"/>
      <c r="AP681" s="66"/>
    </row>
    <row r="682" spans="1:42" ht="15.75" customHeight="1" x14ac:dyDescent="0.25">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c r="AN682" s="66"/>
      <c r="AO682" s="66"/>
      <c r="AP682" s="66"/>
    </row>
    <row r="683" spans="1:42" ht="15.75" customHeight="1" x14ac:dyDescent="0.25">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c r="AN683" s="66"/>
      <c r="AO683" s="66"/>
      <c r="AP683" s="66"/>
    </row>
    <row r="684" spans="1:42" ht="15.75" customHeight="1" x14ac:dyDescent="0.25">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c r="AN684" s="66"/>
      <c r="AO684" s="66"/>
      <c r="AP684" s="66"/>
    </row>
    <row r="685" spans="1:42" ht="15.75" customHeight="1" x14ac:dyDescent="0.2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c r="AN685" s="66"/>
      <c r="AO685" s="66"/>
      <c r="AP685" s="66"/>
    </row>
    <row r="686" spans="1:42" ht="15.75" customHeight="1" x14ac:dyDescent="0.25">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c r="AN686" s="66"/>
      <c r="AO686" s="66"/>
      <c r="AP686" s="66"/>
    </row>
    <row r="687" spans="1:42" ht="15.75" customHeight="1" x14ac:dyDescent="0.25">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c r="AN687" s="66"/>
      <c r="AO687" s="66"/>
      <c r="AP687" s="66"/>
    </row>
    <row r="688" spans="1:42" ht="15.75" customHeight="1" x14ac:dyDescent="0.25">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c r="AN688" s="66"/>
      <c r="AO688" s="66"/>
      <c r="AP688" s="66"/>
    </row>
    <row r="689" spans="1:42" ht="15.75" customHeight="1" x14ac:dyDescent="0.25">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c r="AN689" s="66"/>
      <c r="AO689" s="66"/>
      <c r="AP689" s="66"/>
    </row>
    <row r="690" spans="1:42" ht="15.75" customHeight="1" x14ac:dyDescent="0.25">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c r="AN690" s="66"/>
      <c r="AO690" s="66"/>
      <c r="AP690" s="66"/>
    </row>
    <row r="691" spans="1:42" ht="15.75" customHeight="1" x14ac:dyDescent="0.25">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c r="AN691" s="66"/>
      <c r="AO691" s="66"/>
      <c r="AP691" s="66"/>
    </row>
    <row r="692" spans="1:42" ht="15.75" customHeight="1" x14ac:dyDescent="0.25">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c r="AN692" s="66"/>
      <c r="AO692" s="66"/>
      <c r="AP692" s="66"/>
    </row>
    <row r="693" spans="1:42" ht="15.75" customHeight="1" x14ac:dyDescent="0.25">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c r="AN693" s="66"/>
      <c r="AO693" s="66"/>
      <c r="AP693" s="66"/>
    </row>
    <row r="694" spans="1:42" ht="15.75" customHeight="1" x14ac:dyDescent="0.25">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c r="AN694" s="66"/>
      <c r="AO694" s="66"/>
      <c r="AP694" s="66"/>
    </row>
    <row r="695" spans="1:42" ht="15.75" customHeight="1" x14ac:dyDescent="0.2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c r="AN695" s="66"/>
      <c r="AO695" s="66"/>
      <c r="AP695" s="66"/>
    </row>
    <row r="696" spans="1:42" ht="15.75" customHeight="1" x14ac:dyDescent="0.25">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c r="AN696" s="66"/>
      <c r="AO696" s="66"/>
      <c r="AP696" s="66"/>
    </row>
    <row r="697" spans="1:42" ht="15.75" customHeight="1" x14ac:dyDescent="0.25">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c r="AN697" s="66"/>
      <c r="AO697" s="66"/>
      <c r="AP697" s="66"/>
    </row>
    <row r="698" spans="1:42" ht="15.75" customHeight="1" x14ac:dyDescent="0.25">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c r="AN698" s="66"/>
      <c r="AO698" s="66"/>
      <c r="AP698" s="66"/>
    </row>
    <row r="699" spans="1:42" ht="15.75" customHeight="1" x14ac:dyDescent="0.25">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c r="AN699" s="66"/>
      <c r="AO699" s="66"/>
      <c r="AP699" s="66"/>
    </row>
    <row r="700" spans="1:42" ht="15.75" customHeight="1" x14ac:dyDescent="0.25">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c r="AN700" s="66"/>
      <c r="AO700" s="66"/>
      <c r="AP700" s="66"/>
    </row>
    <row r="701" spans="1:42" ht="15.75" customHeight="1" x14ac:dyDescent="0.25">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c r="AO701" s="66"/>
      <c r="AP701" s="66"/>
    </row>
    <row r="702" spans="1:42" ht="15.75" customHeight="1" x14ac:dyDescent="0.25">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c r="AN702" s="66"/>
      <c r="AO702" s="66"/>
      <c r="AP702" s="66"/>
    </row>
    <row r="703" spans="1:42" ht="15.75" customHeight="1" x14ac:dyDescent="0.25">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c r="AN703" s="66"/>
      <c r="AO703" s="66"/>
      <c r="AP703" s="66"/>
    </row>
    <row r="704" spans="1:42" ht="15.75" customHeight="1" x14ac:dyDescent="0.25">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c r="AN704" s="66"/>
      <c r="AO704" s="66"/>
      <c r="AP704" s="66"/>
    </row>
    <row r="705" spans="1:42" ht="15.75" customHeight="1" x14ac:dyDescent="0.2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c r="AN705" s="66"/>
      <c r="AO705" s="66"/>
      <c r="AP705" s="66"/>
    </row>
    <row r="706" spans="1:42" ht="15.75" customHeight="1" x14ac:dyDescent="0.25">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c r="AN706" s="66"/>
      <c r="AO706" s="66"/>
      <c r="AP706" s="66"/>
    </row>
    <row r="707" spans="1:42" ht="15.75" customHeight="1" x14ac:dyDescent="0.25">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c r="AN707" s="66"/>
      <c r="AO707" s="66"/>
      <c r="AP707" s="66"/>
    </row>
    <row r="708" spans="1:42" ht="15.75" customHeight="1" x14ac:dyDescent="0.25">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c r="AN708" s="66"/>
      <c r="AO708" s="66"/>
      <c r="AP708" s="66"/>
    </row>
    <row r="709" spans="1:42" ht="15.75" customHeight="1" x14ac:dyDescent="0.25">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c r="AN709" s="66"/>
      <c r="AO709" s="66"/>
      <c r="AP709" s="66"/>
    </row>
    <row r="710" spans="1:42" ht="15.75" customHeight="1" x14ac:dyDescent="0.25">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c r="AN710" s="66"/>
      <c r="AO710" s="66"/>
      <c r="AP710" s="66"/>
    </row>
    <row r="711" spans="1:42" ht="15.75" customHeight="1" x14ac:dyDescent="0.25">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c r="AN711" s="66"/>
      <c r="AO711" s="66"/>
      <c r="AP711" s="66"/>
    </row>
    <row r="712" spans="1:42" ht="15.75" customHeight="1" x14ac:dyDescent="0.25">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c r="AN712" s="66"/>
      <c r="AO712" s="66"/>
      <c r="AP712" s="66"/>
    </row>
    <row r="713" spans="1:42" ht="15.75" customHeight="1" x14ac:dyDescent="0.25">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c r="AN713" s="66"/>
      <c r="AO713" s="66"/>
      <c r="AP713" s="66"/>
    </row>
    <row r="714" spans="1:42" ht="15.75" customHeight="1" x14ac:dyDescent="0.25">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c r="AN714" s="66"/>
      <c r="AO714" s="66"/>
      <c r="AP714" s="66"/>
    </row>
    <row r="715" spans="1:42" ht="15.75" customHeight="1" x14ac:dyDescent="0.2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c r="AN715" s="66"/>
      <c r="AO715" s="66"/>
      <c r="AP715" s="66"/>
    </row>
    <row r="716" spans="1:42" ht="15.75" customHeight="1" x14ac:dyDescent="0.25">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c r="AN716" s="66"/>
      <c r="AO716" s="66"/>
      <c r="AP716" s="66"/>
    </row>
    <row r="717" spans="1:42" ht="15.75" customHeight="1" x14ac:dyDescent="0.25">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c r="AN717" s="66"/>
      <c r="AO717" s="66"/>
      <c r="AP717" s="66"/>
    </row>
    <row r="718" spans="1:42" ht="15.75" customHeight="1" x14ac:dyDescent="0.25">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c r="AN718" s="66"/>
      <c r="AO718" s="66"/>
      <c r="AP718" s="66"/>
    </row>
    <row r="719" spans="1:42" ht="15.75" customHeight="1" x14ac:dyDescent="0.25">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c r="AN719" s="66"/>
      <c r="AO719" s="66"/>
      <c r="AP719" s="66"/>
    </row>
    <row r="720" spans="1:42" ht="15.75" customHeight="1" x14ac:dyDescent="0.25">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c r="AN720" s="66"/>
      <c r="AO720" s="66"/>
      <c r="AP720" s="66"/>
    </row>
    <row r="721" spans="1:42" ht="15.75" customHeight="1" x14ac:dyDescent="0.25">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c r="AN721" s="66"/>
      <c r="AO721" s="66"/>
      <c r="AP721" s="66"/>
    </row>
    <row r="722" spans="1:42" ht="15.75" customHeight="1" x14ac:dyDescent="0.25">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c r="AN722" s="66"/>
      <c r="AO722" s="66"/>
      <c r="AP722" s="66"/>
    </row>
    <row r="723" spans="1:42" ht="15.75" customHeight="1" x14ac:dyDescent="0.25">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c r="AN723" s="66"/>
      <c r="AO723" s="66"/>
      <c r="AP723" s="66"/>
    </row>
    <row r="724" spans="1:42" ht="15.75" customHeight="1" x14ac:dyDescent="0.25">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c r="AN724" s="66"/>
      <c r="AO724" s="66"/>
      <c r="AP724" s="66"/>
    </row>
    <row r="725" spans="1:42" ht="15.75" customHeight="1" x14ac:dyDescent="0.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c r="AN725" s="66"/>
      <c r="AO725" s="66"/>
      <c r="AP725" s="66"/>
    </row>
    <row r="726" spans="1:42" ht="15.75" customHeight="1" x14ac:dyDescent="0.25">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c r="AN726" s="66"/>
      <c r="AO726" s="66"/>
      <c r="AP726" s="66"/>
    </row>
    <row r="727" spans="1:42" ht="15.75" customHeight="1" x14ac:dyDescent="0.25">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c r="AN727" s="66"/>
      <c r="AO727" s="66"/>
      <c r="AP727" s="66"/>
    </row>
    <row r="728" spans="1:42" ht="15.75" customHeight="1" x14ac:dyDescent="0.25">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c r="AN728" s="66"/>
      <c r="AO728" s="66"/>
      <c r="AP728" s="66"/>
    </row>
    <row r="729" spans="1:42" ht="15.75" customHeight="1" x14ac:dyDescent="0.25">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c r="AN729" s="66"/>
      <c r="AO729" s="66"/>
      <c r="AP729" s="66"/>
    </row>
    <row r="730" spans="1:42" ht="15.75" customHeight="1" x14ac:dyDescent="0.25">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c r="AN730" s="66"/>
      <c r="AO730" s="66"/>
      <c r="AP730" s="66"/>
    </row>
    <row r="731" spans="1:42" ht="15.75" customHeight="1" x14ac:dyDescent="0.25">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c r="AN731" s="66"/>
      <c r="AO731" s="66"/>
      <c r="AP731" s="66"/>
    </row>
    <row r="732" spans="1:42" ht="15.75" customHeight="1" x14ac:dyDescent="0.25">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c r="AN732" s="66"/>
      <c r="AO732" s="66"/>
      <c r="AP732" s="66"/>
    </row>
    <row r="733" spans="1:42" ht="15.75" customHeight="1" x14ac:dyDescent="0.25">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c r="AN733" s="66"/>
      <c r="AO733" s="66"/>
      <c r="AP733" s="66"/>
    </row>
    <row r="734" spans="1:42" ht="15.75" customHeight="1" x14ac:dyDescent="0.25">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c r="AN734" s="66"/>
      <c r="AO734" s="66"/>
      <c r="AP734" s="66"/>
    </row>
    <row r="735" spans="1:42" ht="15.75" customHeight="1" x14ac:dyDescent="0.2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c r="AN735" s="66"/>
      <c r="AO735" s="66"/>
      <c r="AP735" s="66"/>
    </row>
    <row r="736" spans="1:42" ht="15.75" customHeight="1" x14ac:dyDescent="0.25">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c r="AN736" s="66"/>
      <c r="AO736" s="66"/>
      <c r="AP736" s="66"/>
    </row>
    <row r="737" spans="1:42" ht="15.75" customHeight="1" x14ac:dyDescent="0.25">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c r="AN737" s="66"/>
      <c r="AO737" s="66"/>
      <c r="AP737" s="66"/>
    </row>
    <row r="738" spans="1:42" ht="15.75" customHeight="1" x14ac:dyDescent="0.25">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c r="AN738" s="66"/>
      <c r="AO738" s="66"/>
      <c r="AP738" s="66"/>
    </row>
    <row r="739" spans="1:42" ht="15.75" customHeight="1" x14ac:dyDescent="0.25">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c r="AN739" s="66"/>
      <c r="AO739" s="66"/>
      <c r="AP739" s="66"/>
    </row>
    <row r="740" spans="1:42" ht="15.75" customHeight="1" x14ac:dyDescent="0.25">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c r="AN740" s="66"/>
      <c r="AO740" s="66"/>
      <c r="AP740" s="66"/>
    </row>
    <row r="741" spans="1:42" ht="15.75" customHeight="1" x14ac:dyDescent="0.25">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c r="AN741" s="66"/>
      <c r="AO741" s="66"/>
      <c r="AP741" s="66"/>
    </row>
    <row r="742" spans="1:42" ht="15.75" customHeight="1" x14ac:dyDescent="0.25">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c r="AN742" s="66"/>
      <c r="AO742" s="66"/>
      <c r="AP742" s="66"/>
    </row>
    <row r="743" spans="1:42" ht="15.75" customHeight="1" x14ac:dyDescent="0.25">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c r="AN743" s="66"/>
      <c r="AO743" s="66"/>
      <c r="AP743" s="66"/>
    </row>
    <row r="744" spans="1:42" ht="15.75" customHeight="1" x14ac:dyDescent="0.25">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c r="AN744" s="66"/>
      <c r="AO744" s="66"/>
      <c r="AP744" s="66"/>
    </row>
    <row r="745" spans="1:42" ht="15.75" customHeight="1" x14ac:dyDescent="0.2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c r="AN745" s="66"/>
      <c r="AO745" s="66"/>
      <c r="AP745" s="66"/>
    </row>
    <row r="746" spans="1:42" ht="15.75" customHeight="1" x14ac:dyDescent="0.25">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c r="AN746" s="66"/>
      <c r="AO746" s="66"/>
      <c r="AP746" s="66"/>
    </row>
    <row r="747" spans="1:42" ht="15.75" customHeight="1" x14ac:dyDescent="0.25">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c r="AN747" s="66"/>
      <c r="AO747" s="66"/>
      <c r="AP747" s="66"/>
    </row>
    <row r="748" spans="1:42" ht="15.75" customHeight="1" x14ac:dyDescent="0.25">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c r="AN748" s="66"/>
      <c r="AO748" s="66"/>
      <c r="AP748" s="66"/>
    </row>
    <row r="749" spans="1:42" ht="15.75" customHeight="1" x14ac:dyDescent="0.25">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c r="AN749" s="66"/>
      <c r="AO749" s="66"/>
      <c r="AP749" s="66"/>
    </row>
    <row r="750" spans="1:42" ht="15.75" customHeight="1" x14ac:dyDescent="0.25">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c r="AN750" s="66"/>
      <c r="AO750" s="66"/>
      <c r="AP750" s="66"/>
    </row>
    <row r="751" spans="1:42" ht="15.75" customHeight="1" x14ac:dyDescent="0.25">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c r="AN751" s="66"/>
      <c r="AO751" s="66"/>
      <c r="AP751" s="66"/>
    </row>
    <row r="752" spans="1:42" ht="15.75" customHeight="1" x14ac:dyDescent="0.25">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c r="AN752" s="66"/>
      <c r="AO752" s="66"/>
      <c r="AP752" s="66"/>
    </row>
    <row r="753" spans="1:42" ht="15.75" customHeight="1" x14ac:dyDescent="0.25">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c r="AN753" s="66"/>
      <c r="AO753" s="66"/>
      <c r="AP753" s="66"/>
    </row>
    <row r="754" spans="1:42" ht="15.75" customHeight="1" x14ac:dyDescent="0.25">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c r="AN754" s="66"/>
      <c r="AO754" s="66"/>
      <c r="AP754" s="66"/>
    </row>
    <row r="755" spans="1:42" ht="15.75" customHeight="1" x14ac:dyDescent="0.2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c r="AN755" s="66"/>
      <c r="AO755" s="66"/>
      <c r="AP755" s="66"/>
    </row>
    <row r="756" spans="1:42" ht="15.75" customHeight="1" x14ac:dyDescent="0.25">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c r="AN756" s="66"/>
      <c r="AO756" s="66"/>
      <c r="AP756" s="66"/>
    </row>
    <row r="757" spans="1:42" ht="15.75" customHeight="1" x14ac:dyDescent="0.25">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c r="AN757" s="66"/>
      <c r="AO757" s="66"/>
      <c r="AP757" s="66"/>
    </row>
    <row r="758" spans="1:42" ht="15.75" customHeight="1" x14ac:dyDescent="0.25">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c r="AN758" s="66"/>
      <c r="AO758" s="66"/>
      <c r="AP758" s="66"/>
    </row>
    <row r="759" spans="1:42" ht="15.75" customHeight="1" x14ac:dyDescent="0.25">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c r="AN759" s="66"/>
      <c r="AO759" s="66"/>
      <c r="AP759" s="66"/>
    </row>
    <row r="760" spans="1:42" ht="15.75" customHeight="1" x14ac:dyDescent="0.25">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c r="AN760" s="66"/>
      <c r="AO760" s="66"/>
      <c r="AP760" s="66"/>
    </row>
    <row r="761" spans="1:42" ht="15.75" customHeight="1" x14ac:dyDescent="0.25">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c r="AN761" s="66"/>
      <c r="AO761" s="66"/>
      <c r="AP761" s="66"/>
    </row>
    <row r="762" spans="1:42" ht="15.75" customHeight="1" x14ac:dyDescent="0.25">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c r="AN762" s="66"/>
      <c r="AO762" s="66"/>
      <c r="AP762" s="66"/>
    </row>
    <row r="763" spans="1:42" ht="15.75" customHeight="1" x14ac:dyDescent="0.25">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c r="AN763" s="66"/>
      <c r="AO763" s="66"/>
      <c r="AP763" s="66"/>
    </row>
    <row r="764" spans="1:42" ht="15.75" customHeight="1" x14ac:dyDescent="0.25">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c r="AN764" s="66"/>
      <c r="AO764" s="66"/>
      <c r="AP764" s="66"/>
    </row>
    <row r="765" spans="1:42" ht="15.75" customHeight="1" x14ac:dyDescent="0.2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c r="AO765" s="66"/>
      <c r="AP765" s="66"/>
    </row>
    <row r="766" spans="1:42" ht="15.75" customHeight="1" x14ac:dyDescent="0.25">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c r="AN766" s="66"/>
      <c r="AO766" s="66"/>
      <c r="AP766" s="66"/>
    </row>
    <row r="767" spans="1:42" ht="15.75" customHeight="1" x14ac:dyDescent="0.25">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c r="AN767" s="66"/>
      <c r="AO767" s="66"/>
      <c r="AP767" s="66"/>
    </row>
    <row r="768" spans="1:42" ht="15.75" customHeight="1" x14ac:dyDescent="0.25">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c r="AN768" s="66"/>
      <c r="AO768" s="66"/>
      <c r="AP768" s="66"/>
    </row>
    <row r="769" spans="1:42" ht="15.75" customHeight="1" x14ac:dyDescent="0.25">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c r="AN769" s="66"/>
      <c r="AO769" s="66"/>
      <c r="AP769" s="66"/>
    </row>
    <row r="770" spans="1:42" ht="15.75" customHeight="1" x14ac:dyDescent="0.25">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c r="AN770" s="66"/>
      <c r="AO770" s="66"/>
      <c r="AP770" s="66"/>
    </row>
    <row r="771" spans="1:42" ht="15.75" customHeight="1" x14ac:dyDescent="0.25">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c r="AN771" s="66"/>
      <c r="AO771" s="66"/>
      <c r="AP771" s="66"/>
    </row>
    <row r="772" spans="1:42" ht="15.75" customHeight="1" x14ac:dyDescent="0.25">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c r="AN772" s="66"/>
      <c r="AO772" s="66"/>
      <c r="AP772" s="66"/>
    </row>
    <row r="773" spans="1:42" ht="15.75" customHeight="1" x14ac:dyDescent="0.25">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c r="AN773" s="66"/>
      <c r="AO773" s="66"/>
      <c r="AP773" s="66"/>
    </row>
    <row r="774" spans="1:42" ht="15.75" customHeight="1" x14ac:dyDescent="0.25">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c r="AN774" s="66"/>
      <c r="AO774" s="66"/>
      <c r="AP774" s="66"/>
    </row>
    <row r="775" spans="1:42" ht="15.75" customHeight="1" x14ac:dyDescent="0.2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c r="AN775" s="66"/>
      <c r="AO775" s="66"/>
      <c r="AP775" s="66"/>
    </row>
    <row r="776" spans="1:42" ht="15.75" customHeight="1" x14ac:dyDescent="0.25">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c r="AN776" s="66"/>
      <c r="AO776" s="66"/>
      <c r="AP776" s="66"/>
    </row>
    <row r="777" spans="1:42" ht="15.75" customHeight="1" x14ac:dyDescent="0.25">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c r="AN777" s="66"/>
      <c r="AO777" s="66"/>
      <c r="AP777" s="66"/>
    </row>
    <row r="778" spans="1:42" ht="15.75" customHeight="1" x14ac:dyDescent="0.25">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c r="AN778" s="66"/>
      <c r="AO778" s="66"/>
      <c r="AP778" s="66"/>
    </row>
    <row r="779" spans="1:42" ht="15.75" customHeight="1" x14ac:dyDescent="0.25">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c r="AN779" s="66"/>
      <c r="AO779" s="66"/>
      <c r="AP779" s="66"/>
    </row>
    <row r="780" spans="1:42" ht="15.75" customHeight="1" x14ac:dyDescent="0.25">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c r="AN780" s="66"/>
      <c r="AO780" s="66"/>
      <c r="AP780" s="66"/>
    </row>
    <row r="781" spans="1:42" ht="15.75" customHeight="1" x14ac:dyDescent="0.25">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c r="AN781" s="66"/>
      <c r="AO781" s="66"/>
      <c r="AP781" s="66"/>
    </row>
    <row r="782" spans="1:42" ht="15.75" customHeight="1" x14ac:dyDescent="0.25">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c r="AN782" s="66"/>
      <c r="AO782" s="66"/>
      <c r="AP782" s="66"/>
    </row>
    <row r="783" spans="1:42" ht="15.75" customHeight="1" x14ac:dyDescent="0.25">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c r="AN783" s="66"/>
      <c r="AO783" s="66"/>
      <c r="AP783" s="66"/>
    </row>
    <row r="784" spans="1:42" ht="15.75" customHeight="1" x14ac:dyDescent="0.25">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c r="AN784" s="66"/>
      <c r="AO784" s="66"/>
      <c r="AP784" s="66"/>
    </row>
    <row r="785" spans="1:42" ht="15.75" customHeight="1" x14ac:dyDescent="0.2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c r="AN785" s="66"/>
      <c r="AO785" s="66"/>
      <c r="AP785" s="66"/>
    </row>
    <row r="786" spans="1:42" ht="15.75" customHeight="1" x14ac:dyDescent="0.25">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c r="AN786" s="66"/>
      <c r="AO786" s="66"/>
      <c r="AP786" s="66"/>
    </row>
    <row r="787" spans="1:42" ht="15.75" customHeight="1" x14ac:dyDescent="0.25">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c r="AN787" s="66"/>
      <c r="AO787" s="66"/>
      <c r="AP787" s="66"/>
    </row>
    <row r="788" spans="1:42" ht="15.75" customHeight="1" x14ac:dyDescent="0.25">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c r="AN788" s="66"/>
      <c r="AO788" s="66"/>
      <c r="AP788" s="66"/>
    </row>
    <row r="789" spans="1:42" ht="15.75" customHeight="1" x14ac:dyDescent="0.25">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c r="AN789" s="66"/>
      <c r="AO789" s="66"/>
      <c r="AP789" s="66"/>
    </row>
    <row r="790" spans="1:42" ht="15.75" customHeight="1" x14ac:dyDescent="0.25">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c r="AN790" s="66"/>
      <c r="AO790" s="66"/>
      <c r="AP790" s="66"/>
    </row>
    <row r="791" spans="1:42" ht="15.75" customHeight="1" x14ac:dyDescent="0.25">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c r="AN791" s="66"/>
      <c r="AO791" s="66"/>
      <c r="AP791" s="66"/>
    </row>
    <row r="792" spans="1:42" ht="15.75" customHeight="1" x14ac:dyDescent="0.25">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c r="AN792" s="66"/>
      <c r="AO792" s="66"/>
      <c r="AP792" s="66"/>
    </row>
    <row r="793" spans="1:42" ht="15.75" customHeight="1" x14ac:dyDescent="0.25">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c r="AN793" s="66"/>
      <c r="AO793" s="66"/>
      <c r="AP793" s="66"/>
    </row>
    <row r="794" spans="1:42" ht="15.75" customHeight="1" x14ac:dyDescent="0.25">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c r="AN794" s="66"/>
      <c r="AO794" s="66"/>
      <c r="AP794" s="66"/>
    </row>
    <row r="795" spans="1:42" ht="15.75" customHeight="1" x14ac:dyDescent="0.2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c r="AN795" s="66"/>
      <c r="AO795" s="66"/>
      <c r="AP795" s="66"/>
    </row>
    <row r="796" spans="1:42" ht="15.75" customHeight="1" x14ac:dyDescent="0.25">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c r="AN796" s="66"/>
      <c r="AO796" s="66"/>
      <c r="AP796" s="66"/>
    </row>
    <row r="797" spans="1:42" ht="15.75" customHeight="1" x14ac:dyDescent="0.25">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c r="AN797" s="66"/>
      <c r="AO797" s="66"/>
      <c r="AP797" s="66"/>
    </row>
    <row r="798" spans="1:42" ht="15.75" customHeight="1" x14ac:dyDescent="0.25">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c r="AN798" s="66"/>
      <c r="AO798" s="66"/>
      <c r="AP798" s="66"/>
    </row>
    <row r="799" spans="1:42" ht="15.75" customHeight="1" x14ac:dyDescent="0.25">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c r="AN799" s="66"/>
      <c r="AO799" s="66"/>
      <c r="AP799" s="66"/>
    </row>
    <row r="800" spans="1:42" ht="15.75" customHeight="1" x14ac:dyDescent="0.25">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c r="AN800" s="66"/>
      <c r="AO800" s="66"/>
      <c r="AP800" s="66"/>
    </row>
    <row r="801" spans="1:42" ht="15.75" customHeight="1" x14ac:dyDescent="0.25">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c r="AN801" s="66"/>
      <c r="AO801" s="66"/>
      <c r="AP801" s="66"/>
    </row>
    <row r="802" spans="1:42" ht="15.75" customHeight="1" x14ac:dyDescent="0.25">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c r="AN802" s="66"/>
      <c r="AO802" s="66"/>
      <c r="AP802" s="66"/>
    </row>
    <row r="803" spans="1:42" ht="15.75" customHeight="1" x14ac:dyDescent="0.25">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c r="AN803" s="66"/>
      <c r="AO803" s="66"/>
      <c r="AP803" s="66"/>
    </row>
    <row r="804" spans="1:42" ht="15.75" customHeight="1" x14ac:dyDescent="0.25">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c r="AN804" s="66"/>
      <c r="AO804" s="66"/>
      <c r="AP804" s="66"/>
    </row>
    <row r="805" spans="1:42" ht="15.75" customHeight="1" x14ac:dyDescent="0.2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c r="AN805" s="66"/>
      <c r="AO805" s="66"/>
      <c r="AP805" s="66"/>
    </row>
    <row r="806" spans="1:42" ht="15.75" customHeight="1" x14ac:dyDescent="0.25">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c r="AN806" s="66"/>
      <c r="AO806" s="66"/>
      <c r="AP806" s="66"/>
    </row>
    <row r="807" spans="1:42" ht="15.75" customHeight="1" x14ac:dyDescent="0.25">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c r="AN807" s="66"/>
      <c r="AO807" s="66"/>
      <c r="AP807" s="66"/>
    </row>
    <row r="808" spans="1:42" ht="15.75" customHeight="1" x14ac:dyDescent="0.25">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c r="AN808" s="66"/>
      <c r="AO808" s="66"/>
      <c r="AP808" s="66"/>
    </row>
    <row r="809" spans="1:42" ht="15.75" customHeight="1" x14ac:dyDescent="0.25">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c r="AN809" s="66"/>
      <c r="AO809" s="66"/>
      <c r="AP809" s="66"/>
    </row>
    <row r="810" spans="1:42" ht="15.75" customHeight="1" x14ac:dyDescent="0.25">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c r="AN810" s="66"/>
      <c r="AO810" s="66"/>
      <c r="AP810" s="66"/>
    </row>
    <row r="811" spans="1:42" ht="15.75" customHeight="1" x14ac:dyDescent="0.25">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c r="AN811" s="66"/>
      <c r="AO811" s="66"/>
      <c r="AP811" s="66"/>
    </row>
    <row r="812" spans="1:42" ht="15.75" customHeight="1" x14ac:dyDescent="0.25">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c r="AN812" s="66"/>
      <c r="AO812" s="66"/>
      <c r="AP812" s="66"/>
    </row>
    <row r="813" spans="1:42" ht="15.75" customHeight="1" x14ac:dyDescent="0.25">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c r="AN813" s="66"/>
      <c r="AO813" s="66"/>
      <c r="AP813" s="66"/>
    </row>
    <row r="814" spans="1:42" ht="15.75" customHeight="1" x14ac:dyDescent="0.25">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c r="AN814" s="66"/>
      <c r="AO814" s="66"/>
      <c r="AP814" s="66"/>
    </row>
    <row r="815" spans="1:42" ht="15.75" customHeight="1" x14ac:dyDescent="0.2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c r="AN815" s="66"/>
      <c r="AO815" s="66"/>
      <c r="AP815" s="66"/>
    </row>
    <row r="816" spans="1:42" ht="15.75" customHeight="1" x14ac:dyDescent="0.25">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c r="AN816" s="66"/>
      <c r="AO816" s="66"/>
      <c r="AP816" s="66"/>
    </row>
    <row r="817" spans="1:42" ht="15.75" customHeight="1" x14ac:dyDescent="0.25">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c r="AN817" s="66"/>
      <c r="AO817" s="66"/>
      <c r="AP817" s="66"/>
    </row>
    <row r="818" spans="1:42" ht="15.75" customHeight="1" x14ac:dyDescent="0.25">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c r="AJ818" s="66"/>
      <c r="AK818" s="66"/>
      <c r="AL818" s="66"/>
      <c r="AM818" s="66"/>
      <c r="AN818" s="66"/>
      <c r="AO818" s="66"/>
      <c r="AP818" s="66"/>
    </row>
    <row r="819" spans="1:42" ht="15.75" customHeight="1" x14ac:dyDescent="0.25">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c r="AJ819" s="66"/>
      <c r="AK819" s="66"/>
      <c r="AL819" s="66"/>
      <c r="AM819" s="66"/>
      <c r="AN819" s="66"/>
      <c r="AO819" s="66"/>
      <c r="AP819" s="66"/>
    </row>
    <row r="820" spans="1:42" ht="15.75" customHeight="1" x14ac:dyDescent="0.25">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c r="AJ820" s="66"/>
      <c r="AK820" s="66"/>
      <c r="AL820" s="66"/>
      <c r="AM820" s="66"/>
      <c r="AN820" s="66"/>
      <c r="AO820" s="66"/>
      <c r="AP820" s="66"/>
    </row>
    <row r="821" spans="1:42" ht="15.75" customHeight="1" x14ac:dyDescent="0.25">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c r="AJ821" s="66"/>
      <c r="AK821" s="66"/>
      <c r="AL821" s="66"/>
      <c r="AM821" s="66"/>
      <c r="AN821" s="66"/>
      <c r="AO821" s="66"/>
      <c r="AP821" s="66"/>
    </row>
    <row r="822" spans="1:42" ht="15.75" customHeight="1" x14ac:dyDescent="0.25">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c r="AJ822" s="66"/>
      <c r="AK822" s="66"/>
      <c r="AL822" s="66"/>
      <c r="AM822" s="66"/>
      <c r="AN822" s="66"/>
      <c r="AO822" s="66"/>
      <c r="AP822" s="66"/>
    </row>
    <row r="823" spans="1:42" ht="15.75" customHeight="1" x14ac:dyDescent="0.25">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c r="AJ823" s="66"/>
      <c r="AK823" s="66"/>
      <c r="AL823" s="66"/>
      <c r="AM823" s="66"/>
      <c r="AN823" s="66"/>
      <c r="AO823" s="66"/>
      <c r="AP823" s="66"/>
    </row>
    <row r="824" spans="1:42" ht="15.75" customHeight="1" x14ac:dyDescent="0.25">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c r="AJ824" s="66"/>
      <c r="AK824" s="66"/>
      <c r="AL824" s="66"/>
      <c r="AM824" s="66"/>
      <c r="AN824" s="66"/>
      <c r="AO824" s="66"/>
      <c r="AP824" s="66"/>
    </row>
    <row r="825" spans="1:42" ht="15.75" customHeight="1" x14ac:dyDescent="0.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c r="AJ825" s="66"/>
      <c r="AK825" s="66"/>
      <c r="AL825" s="66"/>
      <c r="AM825" s="66"/>
      <c r="AN825" s="66"/>
      <c r="AO825" s="66"/>
      <c r="AP825" s="66"/>
    </row>
    <row r="826" spans="1:42" ht="15.75" customHeight="1" x14ac:dyDescent="0.25">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c r="AJ826" s="66"/>
      <c r="AK826" s="66"/>
      <c r="AL826" s="66"/>
      <c r="AM826" s="66"/>
      <c r="AN826" s="66"/>
      <c r="AO826" s="66"/>
      <c r="AP826" s="66"/>
    </row>
    <row r="827" spans="1:42" ht="15.75" customHeight="1" x14ac:dyDescent="0.25">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c r="AJ827" s="66"/>
      <c r="AK827" s="66"/>
      <c r="AL827" s="66"/>
      <c r="AM827" s="66"/>
      <c r="AN827" s="66"/>
      <c r="AO827" s="66"/>
      <c r="AP827" s="66"/>
    </row>
    <row r="828" spans="1:42" ht="15.75" customHeight="1" x14ac:dyDescent="0.25">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c r="AJ828" s="66"/>
      <c r="AK828" s="66"/>
      <c r="AL828" s="66"/>
      <c r="AM828" s="66"/>
      <c r="AN828" s="66"/>
      <c r="AO828" s="66"/>
      <c r="AP828" s="66"/>
    </row>
    <row r="829" spans="1:42" ht="15.75" customHeight="1" x14ac:dyDescent="0.25">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c r="AJ829" s="66"/>
      <c r="AK829" s="66"/>
      <c r="AL829" s="66"/>
      <c r="AM829" s="66"/>
      <c r="AN829" s="66"/>
      <c r="AO829" s="66"/>
      <c r="AP829" s="66"/>
    </row>
    <row r="830" spans="1:42" ht="15.75" customHeight="1" x14ac:dyDescent="0.25">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c r="AJ830" s="66"/>
      <c r="AK830" s="66"/>
      <c r="AL830" s="66"/>
      <c r="AM830" s="66"/>
      <c r="AN830" s="66"/>
      <c r="AO830" s="66"/>
      <c r="AP830" s="66"/>
    </row>
    <row r="831" spans="1:42" ht="15.75" customHeight="1" x14ac:dyDescent="0.25">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c r="AJ831" s="66"/>
      <c r="AK831" s="66"/>
      <c r="AL831" s="66"/>
      <c r="AM831" s="66"/>
      <c r="AN831" s="66"/>
      <c r="AO831" s="66"/>
      <c r="AP831" s="66"/>
    </row>
    <row r="832" spans="1:42" ht="15.75" customHeight="1" x14ac:dyDescent="0.25">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c r="AJ832" s="66"/>
      <c r="AK832" s="66"/>
      <c r="AL832" s="66"/>
      <c r="AM832" s="66"/>
      <c r="AN832" s="66"/>
      <c r="AO832" s="66"/>
      <c r="AP832" s="66"/>
    </row>
    <row r="833" spans="1:42" ht="15.75" customHeight="1" x14ac:dyDescent="0.25">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c r="AJ833" s="66"/>
      <c r="AK833" s="66"/>
      <c r="AL833" s="66"/>
      <c r="AM833" s="66"/>
      <c r="AN833" s="66"/>
      <c r="AO833" s="66"/>
      <c r="AP833" s="66"/>
    </row>
    <row r="834" spans="1:42" ht="15.75" customHeight="1" x14ac:dyDescent="0.25">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c r="AJ834" s="66"/>
      <c r="AK834" s="66"/>
      <c r="AL834" s="66"/>
      <c r="AM834" s="66"/>
      <c r="AN834" s="66"/>
      <c r="AO834" s="66"/>
      <c r="AP834" s="66"/>
    </row>
    <row r="835" spans="1:42" ht="15.75" customHeight="1" x14ac:dyDescent="0.2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c r="AJ835" s="66"/>
      <c r="AK835" s="66"/>
      <c r="AL835" s="66"/>
      <c r="AM835" s="66"/>
      <c r="AN835" s="66"/>
      <c r="AO835" s="66"/>
      <c r="AP835" s="66"/>
    </row>
    <row r="836" spans="1:42" ht="15.75" customHeight="1" x14ac:dyDescent="0.25">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c r="AJ836" s="66"/>
      <c r="AK836" s="66"/>
      <c r="AL836" s="66"/>
      <c r="AM836" s="66"/>
      <c r="AN836" s="66"/>
      <c r="AO836" s="66"/>
      <c r="AP836" s="66"/>
    </row>
    <row r="837" spans="1:42" ht="15.75" customHeight="1" x14ac:dyDescent="0.25">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c r="AJ837" s="66"/>
      <c r="AK837" s="66"/>
      <c r="AL837" s="66"/>
      <c r="AM837" s="66"/>
      <c r="AN837" s="66"/>
      <c r="AO837" s="66"/>
      <c r="AP837" s="66"/>
    </row>
    <row r="838" spans="1:42" ht="15.75" customHeight="1" x14ac:dyDescent="0.25">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c r="AJ838" s="66"/>
      <c r="AK838" s="66"/>
      <c r="AL838" s="66"/>
      <c r="AM838" s="66"/>
      <c r="AN838" s="66"/>
      <c r="AO838" s="66"/>
      <c r="AP838" s="66"/>
    </row>
    <row r="839" spans="1:42" ht="15.75" customHeight="1" x14ac:dyDescent="0.25">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c r="AJ839" s="66"/>
      <c r="AK839" s="66"/>
      <c r="AL839" s="66"/>
      <c r="AM839" s="66"/>
      <c r="AN839" s="66"/>
      <c r="AO839" s="66"/>
      <c r="AP839" s="66"/>
    </row>
    <row r="840" spans="1:42" ht="15.75" customHeight="1" x14ac:dyDescent="0.25">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c r="AJ840" s="66"/>
      <c r="AK840" s="66"/>
      <c r="AL840" s="66"/>
      <c r="AM840" s="66"/>
      <c r="AN840" s="66"/>
      <c r="AO840" s="66"/>
      <c r="AP840" s="66"/>
    </row>
    <row r="841" spans="1:42" ht="15.75" customHeight="1" x14ac:dyDescent="0.25">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c r="AJ841" s="66"/>
      <c r="AK841" s="66"/>
      <c r="AL841" s="66"/>
      <c r="AM841" s="66"/>
      <c r="AN841" s="66"/>
      <c r="AO841" s="66"/>
      <c r="AP841" s="66"/>
    </row>
    <row r="842" spans="1:42" ht="15.75" customHeight="1" x14ac:dyDescent="0.25">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c r="AJ842" s="66"/>
      <c r="AK842" s="66"/>
      <c r="AL842" s="66"/>
      <c r="AM842" s="66"/>
      <c r="AN842" s="66"/>
      <c r="AO842" s="66"/>
      <c r="AP842" s="66"/>
    </row>
    <row r="843" spans="1:42" ht="15.75" customHeight="1" x14ac:dyDescent="0.25">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c r="AJ843" s="66"/>
      <c r="AK843" s="66"/>
      <c r="AL843" s="66"/>
      <c r="AM843" s="66"/>
      <c r="AN843" s="66"/>
      <c r="AO843" s="66"/>
      <c r="AP843" s="66"/>
    </row>
    <row r="844" spans="1:42" ht="15.75" customHeight="1" x14ac:dyDescent="0.25">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c r="AJ844" s="66"/>
      <c r="AK844" s="66"/>
      <c r="AL844" s="66"/>
      <c r="AM844" s="66"/>
      <c r="AN844" s="66"/>
      <c r="AO844" s="66"/>
      <c r="AP844" s="66"/>
    </row>
    <row r="845" spans="1:42" ht="15.75" customHeight="1" x14ac:dyDescent="0.2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c r="AJ845" s="66"/>
      <c r="AK845" s="66"/>
      <c r="AL845" s="66"/>
      <c r="AM845" s="66"/>
      <c r="AN845" s="66"/>
      <c r="AO845" s="66"/>
      <c r="AP845" s="66"/>
    </row>
    <row r="846" spans="1:42" ht="15.75" customHeight="1" x14ac:dyDescent="0.25">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c r="AJ846" s="66"/>
      <c r="AK846" s="66"/>
      <c r="AL846" s="66"/>
      <c r="AM846" s="66"/>
      <c r="AN846" s="66"/>
      <c r="AO846" s="66"/>
      <c r="AP846" s="66"/>
    </row>
    <row r="847" spans="1:42" ht="15.75" customHeight="1" x14ac:dyDescent="0.25">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c r="AJ847" s="66"/>
      <c r="AK847" s="66"/>
      <c r="AL847" s="66"/>
      <c r="AM847" s="66"/>
      <c r="AN847" s="66"/>
      <c r="AO847" s="66"/>
      <c r="AP847" s="66"/>
    </row>
    <row r="848" spans="1:42" ht="15.75" customHeight="1" x14ac:dyDescent="0.25">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c r="AJ848" s="66"/>
      <c r="AK848" s="66"/>
      <c r="AL848" s="66"/>
      <c r="AM848" s="66"/>
      <c r="AN848" s="66"/>
      <c r="AO848" s="66"/>
      <c r="AP848" s="66"/>
    </row>
    <row r="849" spans="1:42" ht="15.75" customHeight="1" x14ac:dyDescent="0.25">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c r="AJ849" s="66"/>
      <c r="AK849" s="66"/>
      <c r="AL849" s="66"/>
      <c r="AM849" s="66"/>
      <c r="AN849" s="66"/>
      <c r="AO849" s="66"/>
      <c r="AP849" s="66"/>
    </row>
    <row r="850" spans="1:42" ht="15.75" customHeight="1" x14ac:dyDescent="0.25">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c r="AJ850" s="66"/>
      <c r="AK850" s="66"/>
      <c r="AL850" s="66"/>
      <c r="AM850" s="66"/>
      <c r="AN850" s="66"/>
      <c r="AO850" s="66"/>
      <c r="AP850" s="66"/>
    </row>
    <row r="851" spans="1:42" ht="15.75" customHeight="1" x14ac:dyDescent="0.25">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c r="AJ851" s="66"/>
      <c r="AK851" s="66"/>
      <c r="AL851" s="66"/>
      <c r="AM851" s="66"/>
      <c r="AN851" s="66"/>
      <c r="AO851" s="66"/>
      <c r="AP851" s="66"/>
    </row>
    <row r="852" spans="1:42" ht="15.75" customHeight="1" x14ac:dyDescent="0.25">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c r="AJ852" s="66"/>
      <c r="AK852" s="66"/>
      <c r="AL852" s="66"/>
      <c r="AM852" s="66"/>
      <c r="AN852" s="66"/>
      <c r="AO852" s="66"/>
      <c r="AP852" s="66"/>
    </row>
    <row r="853" spans="1:42" ht="15.75" customHeight="1" x14ac:dyDescent="0.25">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c r="AJ853" s="66"/>
      <c r="AK853" s="66"/>
      <c r="AL853" s="66"/>
      <c r="AM853" s="66"/>
      <c r="AN853" s="66"/>
      <c r="AO853" s="66"/>
      <c r="AP853" s="66"/>
    </row>
    <row r="854" spans="1:42" ht="15.75" customHeight="1" x14ac:dyDescent="0.25">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c r="AJ854" s="66"/>
      <c r="AK854" s="66"/>
      <c r="AL854" s="66"/>
      <c r="AM854" s="66"/>
      <c r="AN854" s="66"/>
      <c r="AO854" s="66"/>
      <c r="AP854" s="66"/>
    </row>
    <row r="855" spans="1:42" ht="15.75" customHeight="1" x14ac:dyDescent="0.2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c r="AJ855" s="66"/>
      <c r="AK855" s="66"/>
      <c r="AL855" s="66"/>
      <c r="AM855" s="66"/>
      <c r="AN855" s="66"/>
      <c r="AO855" s="66"/>
      <c r="AP855" s="66"/>
    </row>
    <row r="856" spans="1:42" ht="15.75" customHeight="1" x14ac:dyDescent="0.25">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c r="AJ856" s="66"/>
      <c r="AK856" s="66"/>
      <c r="AL856" s="66"/>
      <c r="AM856" s="66"/>
      <c r="AN856" s="66"/>
      <c r="AO856" s="66"/>
      <c r="AP856" s="66"/>
    </row>
    <row r="857" spans="1:42" ht="15.75" customHeight="1" x14ac:dyDescent="0.25">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c r="AJ857" s="66"/>
      <c r="AK857" s="66"/>
      <c r="AL857" s="66"/>
      <c r="AM857" s="66"/>
      <c r="AN857" s="66"/>
      <c r="AO857" s="66"/>
      <c r="AP857" s="66"/>
    </row>
    <row r="858" spans="1:42" ht="15.75" customHeight="1" x14ac:dyDescent="0.25">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c r="AJ858" s="66"/>
      <c r="AK858" s="66"/>
      <c r="AL858" s="66"/>
      <c r="AM858" s="66"/>
      <c r="AN858" s="66"/>
      <c r="AO858" s="66"/>
      <c r="AP858" s="66"/>
    </row>
    <row r="859" spans="1:42" ht="15.75" customHeight="1" x14ac:dyDescent="0.25">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c r="AJ859" s="66"/>
      <c r="AK859" s="66"/>
      <c r="AL859" s="66"/>
      <c r="AM859" s="66"/>
      <c r="AN859" s="66"/>
      <c r="AO859" s="66"/>
      <c r="AP859" s="66"/>
    </row>
    <row r="860" spans="1:42" ht="15.75" customHeight="1" x14ac:dyDescent="0.25">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c r="AJ860" s="66"/>
      <c r="AK860" s="66"/>
      <c r="AL860" s="66"/>
      <c r="AM860" s="66"/>
      <c r="AN860" s="66"/>
      <c r="AO860" s="66"/>
      <c r="AP860" s="66"/>
    </row>
    <row r="861" spans="1:42" ht="15.75" customHeight="1" x14ac:dyDescent="0.25">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c r="AJ861" s="66"/>
      <c r="AK861" s="66"/>
      <c r="AL861" s="66"/>
      <c r="AM861" s="66"/>
      <c r="AN861" s="66"/>
      <c r="AO861" s="66"/>
      <c r="AP861" s="66"/>
    </row>
    <row r="862" spans="1:42" ht="15.75" customHeight="1" x14ac:dyDescent="0.25">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c r="AJ862" s="66"/>
      <c r="AK862" s="66"/>
      <c r="AL862" s="66"/>
      <c r="AM862" s="66"/>
      <c r="AN862" s="66"/>
      <c r="AO862" s="66"/>
      <c r="AP862" s="66"/>
    </row>
    <row r="863" spans="1:42" ht="15.75" customHeight="1" x14ac:dyDescent="0.25">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c r="AJ863" s="66"/>
      <c r="AK863" s="66"/>
      <c r="AL863" s="66"/>
      <c r="AM863" s="66"/>
      <c r="AN863" s="66"/>
      <c r="AO863" s="66"/>
      <c r="AP863" s="66"/>
    </row>
    <row r="864" spans="1:42" ht="15.75" customHeight="1" x14ac:dyDescent="0.25">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c r="AJ864" s="66"/>
      <c r="AK864" s="66"/>
      <c r="AL864" s="66"/>
      <c r="AM864" s="66"/>
      <c r="AN864" s="66"/>
      <c r="AO864" s="66"/>
      <c r="AP864" s="66"/>
    </row>
    <row r="865" spans="1:42" ht="15.75" customHeight="1" x14ac:dyDescent="0.2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c r="AJ865" s="66"/>
      <c r="AK865" s="66"/>
      <c r="AL865" s="66"/>
      <c r="AM865" s="66"/>
      <c r="AN865" s="66"/>
      <c r="AO865" s="66"/>
      <c r="AP865" s="66"/>
    </row>
    <row r="866" spans="1:42" ht="15.75" customHeight="1" x14ac:dyDescent="0.25">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c r="AJ866" s="66"/>
      <c r="AK866" s="66"/>
      <c r="AL866" s="66"/>
      <c r="AM866" s="66"/>
      <c r="AN866" s="66"/>
      <c r="AO866" s="66"/>
      <c r="AP866" s="66"/>
    </row>
    <row r="867" spans="1:42" ht="15.75" customHeight="1" x14ac:dyDescent="0.25">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c r="AJ867" s="66"/>
      <c r="AK867" s="66"/>
      <c r="AL867" s="66"/>
      <c r="AM867" s="66"/>
      <c r="AN867" s="66"/>
      <c r="AO867" s="66"/>
      <c r="AP867" s="66"/>
    </row>
    <row r="868" spans="1:42" ht="15.75" customHeight="1" x14ac:dyDescent="0.25">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c r="AJ868" s="66"/>
      <c r="AK868" s="66"/>
      <c r="AL868" s="66"/>
      <c r="AM868" s="66"/>
      <c r="AN868" s="66"/>
      <c r="AO868" s="66"/>
      <c r="AP868" s="66"/>
    </row>
    <row r="869" spans="1:42" ht="15.75" customHeight="1" x14ac:dyDescent="0.25">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c r="AG869" s="66"/>
      <c r="AH869" s="66"/>
      <c r="AI869" s="66"/>
      <c r="AJ869" s="66"/>
      <c r="AK869" s="66"/>
      <c r="AL869" s="66"/>
      <c r="AM869" s="66"/>
      <c r="AN869" s="66"/>
      <c r="AO869" s="66"/>
      <c r="AP869" s="66"/>
    </row>
    <row r="870" spans="1:42" ht="15.75" customHeight="1" x14ac:dyDescent="0.25">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c r="AG870" s="66"/>
      <c r="AH870" s="66"/>
      <c r="AI870" s="66"/>
      <c r="AJ870" s="66"/>
      <c r="AK870" s="66"/>
      <c r="AL870" s="66"/>
      <c r="AM870" s="66"/>
      <c r="AN870" s="66"/>
      <c r="AO870" s="66"/>
      <c r="AP870" s="66"/>
    </row>
    <row r="871" spans="1:42" ht="15.75" customHeight="1" x14ac:dyDescent="0.25">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c r="AG871" s="66"/>
      <c r="AH871" s="66"/>
      <c r="AI871" s="66"/>
      <c r="AJ871" s="66"/>
      <c r="AK871" s="66"/>
      <c r="AL871" s="66"/>
      <c r="AM871" s="66"/>
      <c r="AN871" s="66"/>
      <c r="AO871" s="66"/>
      <c r="AP871" s="66"/>
    </row>
    <row r="872" spans="1:42" ht="15.75" customHeight="1" x14ac:dyDescent="0.25">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c r="AG872" s="66"/>
      <c r="AH872" s="66"/>
      <c r="AI872" s="66"/>
      <c r="AJ872" s="66"/>
      <c r="AK872" s="66"/>
      <c r="AL872" s="66"/>
      <c r="AM872" s="66"/>
      <c r="AN872" s="66"/>
      <c r="AO872" s="66"/>
      <c r="AP872" s="66"/>
    </row>
    <row r="873" spans="1:42" ht="15.75" customHeight="1" x14ac:dyDescent="0.25">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c r="AG873" s="66"/>
      <c r="AH873" s="66"/>
      <c r="AI873" s="66"/>
      <c r="AJ873" s="66"/>
      <c r="AK873" s="66"/>
      <c r="AL873" s="66"/>
      <c r="AM873" s="66"/>
      <c r="AN873" s="66"/>
      <c r="AO873" s="66"/>
      <c r="AP873" s="66"/>
    </row>
    <row r="874" spans="1:42" ht="15.75" customHeight="1" x14ac:dyDescent="0.25">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c r="AG874" s="66"/>
      <c r="AH874" s="66"/>
      <c r="AI874" s="66"/>
      <c r="AJ874" s="66"/>
      <c r="AK874" s="66"/>
      <c r="AL874" s="66"/>
      <c r="AM874" s="66"/>
      <c r="AN874" s="66"/>
      <c r="AO874" s="66"/>
      <c r="AP874" s="66"/>
    </row>
    <row r="875" spans="1:42" ht="15.75" customHeight="1" x14ac:dyDescent="0.2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c r="AG875" s="66"/>
      <c r="AH875" s="66"/>
      <c r="AI875" s="66"/>
      <c r="AJ875" s="66"/>
      <c r="AK875" s="66"/>
      <c r="AL875" s="66"/>
      <c r="AM875" s="66"/>
      <c r="AN875" s="66"/>
      <c r="AO875" s="66"/>
      <c r="AP875" s="66"/>
    </row>
    <row r="876" spans="1:42" ht="15.75" customHeight="1" x14ac:dyDescent="0.25">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c r="AG876" s="66"/>
      <c r="AH876" s="66"/>
      <c r="AI876" s="66"/>
      <c r="AJ876" s="66"/>
      <c r="AK876" s="66"/>
      <c r="AL876" s="66"/>
      <c r="AM876" s="66"/>
      <c r="AN876" s="66"/>
      <c r="AO876" s="66"/>
      <c r="AP876" s="66"/>
    </row>
    <row r="877" spans="1:42" ht="15.75" customHeight="1" x14ac:dyDescent="0.25">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c r="AG877" s="66"/>
      <c r="AH877" s="66"/>
      <c r="AI877" s="66"/>
      <c r="AJ877" s="66"/>
      <c r="AK877" s="66"/>
      <c r="AL877" s="66"/>
      <c r="AM877" s="66"/>
      <c r="AN877" s="66"/>
      <c r="AO877" s="66"/>
      <c r="AP877" s="66"/>
    </row>
    <row r="878" spans="1:42" ht="15.75" customHeight="1" x14ac:dyDescent="0.25">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c r="AG878" s="66"/>
      <c r="AH878" s="66"/>
      <c r="AI878" s="66"/>
      <c r="AJ878" s="66"/>
      <c r="AK878" s="66"/>
      <c r="AL878" s="66"/>
      <c r="AM878" s="66"/>
      <c r="AN878" s="66"/>
      <c r="AO878" s="66"/>
      <c r="AP878" s="66"/>
    </row>
    <row r="879" spans="1:42" ht="15.75" customHeight="1" x14ac:dyDescent="0.25">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c r="AG879" s="66"/>
      <c r="AH879" s="66"/>
      <c r="AI879" s="66"/>
      <c r="AJ879" s="66"/>
      <c r="AK879" s="66"/>
      <c r="AL879" s="66"/>
      <c r="AM879" s="66"/>
      <c r="AN879" s="66"/>
      <c r="AO879" s="66"/>
      <c r="AP879" s="66"/>
    </row>
    <row r="880" spans="1:42" ht="15.75" customHeight="1" x14ac:dyDescent="0.25">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c r="AG880" s="66"/>
      <c r="AH880" s="66"/>
      <c r="AI880" s="66"/>
      <c r="AJ880" s="66"/>
      <c r="AK880" s="66"/>
      <c r="AL880" s="66"/>
      <c r="AM880" s="66"/>
      <c r="AN880" s="66"/>
      <c r="AO880" s="66"/>
      <c r="AP880" s="66"/>
    </row>
    <row r="881" spans="1:42" ht="15.75" customHeight="1" x14ac:dyDescent="0.25">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c r="AG881" s="66"/>
      <c r="AH881" s="66"/>
      <c r="AI881" s="66"/>
      <c r="AJ881" s="66"/>
      <c r="AK881" s="66"/>
      <c r="AL881" s="66"/>
      <c r="AM881" s="66"/>
      <c r="AN881" s="66"/>
      <c r="AO881" s="66"/>
      <c r="AP881" s="66"/>
    </row>
    <row r="882" spans="1:42" ht="15.75" customHeight="1" x14ac:dyDescent="0.25">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c r="AG882" s="66"/>
      <c r="AH882" s="66"/>
      <c r="AI882" s="66"/>
      <c r="AJ882" s="66"/>
      <c r="AK882" s="66"/>
      <c r="AL882" s="66"/>
      <c r="AM882" s="66"/>
      <c r="AN882" s="66"/>
      <c r="AO882" s="66"/>
      <c r="AP882" s="66"/>
    </row>
    <row r="883" spans="1:42" ht="15.75" customHeight="1" x14ac:dyDescent="0.25">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c r="AG883" s="66"/>
      <c r="AH883" s="66"/>
      <c r="AI883" s="66"/>
      <c r="AJ883" s="66"/>
      <c r="AK883" s="66"/>
      <c r="AL883" s="66"/>
      <c r="AM883" s="66"/>
      <c r="AN883" s="66"/>
      <c r="AO883" s="66"/>
      <c r="AP883" s="66"/>
    </row>
    <row r="884" spans="1:42" ht="15.75" customHeight="1" x14ac:dyDescent="0.25">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c r="AG884" s="66"/>
      <c r="AH884" s="66"/>
      <c r="AI884" s="66"/>
      <c r="AJ884" s="66"/>
      <c r="AK884" s="66"/>
      <c r="AL884" s="66"/>
      <c r="AM884" s="66"/>
      <c r="AN884" s="66"/>
      <c r="AO884" s="66"/>
      <c r="AP884" s="66"/>
    </row>
    <row r="885" spans="1:42" ht="15.75" customHeight="1" x14ac:dyDescent="0.2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c r="AG885" s="66"/>
      <c r="AH885" s="66"/>
      <c r="AI885" s="66"/>
      <c r="AJ885" s="66"/>
      <c r="AK885" s="66"/>
      <c r="AL885" s="66"/>
      <c r="AM885" s="66"/>
      <c r="AN885" s="66"/>
      <c r="AO885" s="66"/>
      <c r="AP885" s="66"/>
    </row>
    <row r="886" spans="1:42" ht="15.75" customHeight="1" x14ac:dyDescent="0.25">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c r="AG886" s="66"/>
      <c r="AH886" s="66"/>
      <c r="AI886" s="66"/>
      <c r="AJ886" s="66"/>
      <c r="AK886" s="66"/>
      <c r="AL886" s="66"/>
      <c r="AM886" s="66"/>
      <c r="AN886" s="66"/>
      <c r="AO886" s="66"/>
      <c r="AP886" s="66"/>
    </row>
    <row r="887" spans="1:42" ht="15.75" customHeight="1" x14ac:dyDescent="0.25">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c r="AG887" s="66"/>
      <c r="AH887" s="66"/>
      <c r="AI887" s="66"/>
      <c r="AJ887" s="66"/>
      <c r="AK887" s="66"/>
      <c r="AL887" s="66"/>
      <c r="AM887" s="66"/>
      <c r="AN887" s="66"/>
      <c r="AO887" s="66"/>
      <c r="AP887" s="66"/>
    </row>
    <row r="888" spans="1:42" ht="15.75" customHeight="1" x14ac:dyDescent="0.25">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c r="AG888" s="66"/>
      <c r="AH888" s="66"/>
      <c r="AI888" s="66"/>
      <c r="AJ888" s="66"/>
      <c r="AK888" s="66"/>
      <c r="AL888" s="66"/>
      <c r="AM888" s="66"/>
      <c r="AN888" s="66"/>
      <c r="AO888" s="66"/>
      <c r="AP888" s="66"/>
    </row>
    <row r="889" spans="1:42" ht="15.75" customHeight="1" x14ac:dyDescent="0.25">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c r="AG889" s="66"/>
      <c r="AH889" s="66"/>
      <c r="AI889" s="66"/>
      <c r="AJ889" s="66"/>
      <c r="AK889" s="66"/>
      <c r="AL889" s="66"/>
      <c r="AM889" s="66"/>
      <c r="AN889" s="66"/>
      <c r="AO889" s="66"/>
      <c r="AP889" s="66"/>
    </row>
    <row r="890" spans="1:42" ht="15.75" customHeight="1" x14ac:dyDescent="0.25">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c r="AG890" s="66"/>
      <c r="AH890" s="66"/>
      <c r="AI890" s="66"/>
      <c r="AJ890" s="66"/>
      <c r="AK890" s="66"/>
      <c r="AL890" s="66"/>
      <c r="AM890" s="66"/>
      <c r="AN890" s="66"/>
      <c r="AO890" s="66"/>
      <c r="AP890" s="66"/>
    </row>
    <row r="891" spans="1:42" ht="15.75" customHeight="1" x14ac:dyDescent="0.25">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c r="AG891" s="66"/>
      <c r="AH891" s="66"/>
      <c r="AI891" s="66"/>
      <c r="AJ891" s="66"/>
      <c r="AK891" s="66"/>
      <c r="AL891" s="66"/>
      <c r="AM891" s="66"/>
      <c r="AN891" s="66"/>
      <c r="AO891" s="66"/>
      <c r="AP891" s="66"/>
    </row>
    <row r="892" spans="1:42" ht="15.75" customHeight="1" x14ac:dyDescent="0.25">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c r="AG892" s="66"/>
      <c r="AH892" s="66"/>
      <c r="AI892" s="66"/>
      <c r="AJ892" s="66"/>
      <c r="AK892" s="66"/>
      <c r="AL892" s="66"/>
      <c r="AM892" s="66"/>
      <c r="AN892" s="66"/>
      <c r="AO892" s="66"/>
      <c r="AP892" s="66"/>
    </row>
    <row r="893" spans="1:42" ht="15.75" customHeight="1" x14ac:dyDescent="0.25">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c r="AG893" s="66"/>
      <c r="AH893" s="66"/>
      <c r="AI893" s="66"/>
      <c r="AJ893" s="66"/>
      <c r="AK893" s="66"/>
      <c r="AL893" s="66"/>
      <c r="AM893" s="66"/>
      <c r="AN893" s="66"/>
      <c r="AO893" s="66"/>
      <c r="AP893" s="66"/>
    </row>
    <row r="894" spans="1:42" ht="15.75" customHeight="1" x14ac:dyDescent="0.25">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c r="AG894" s="66"/>
      <c r="AH894" s="66"/>
      <c r="AI894" s="66"/>
      <c r="AJ894" s="66"/>
      <c r="AK894" s="66"/>
      <c r="AL894" s="66"/>
      <c r="AM894" s="66"/>
      <c r="AN894" s="66"/>
      <c r="AO894" s="66"/>
      <c r="AP894" s="66"/>
    </row>
    <row r="895" spans="1:42" ht="15.75" customHeight="1" x14ac:dyDescent="0.2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c r="AG895" s="66"/>
      <c r="AH895" s="66"/>
      <c r="AI895" s="66"/>
      <c r="AJ895" s="66"/>
      <c r="AK895" s="66"/>
      <c r="AL895" s="66"/>
      <c r="AM895" s="66"/>
      <c r="AN895" s="66"/>
      <c r="AO895" s="66"/>
      <c r="AP895" s="66"/>
    </row>
    <row r="896" spans="1:42" ht="15.75" customHeight="1" x14ac:dyDescent="0.25">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c r="AG896" s="66"/>
      <c r="AH896" s="66"/>
      <c r="AI896" s="66"/>
      <c r="AJ896" s="66"/>
      <c r="AK896" s="66"/>
      <c r="AL896" s="66"/>
      <c r="AM896" s="66"/>
      <c r="AN896" s="66"/>
      <c r="AO896" s="66"/>
      <c r="AP896" s="66"/>
    </row>
    <row r="897" spans="1:42" ht="15.75" customHeight="1" x14ac:dyDescent="0.25">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c r="AG897" s="66"/>
      <c r="AH897" s="66"/>
      <c r="AI897" s="66"/>
      <c r="AJ897" s="66"/>
      <c r="AK897" s="66"/>
      <c r="AL897" s="66"/>
      <c r="AM897" s="66"/>
      <c r="AN897" s="66"/>
      <c r="AO897" s="66"/>
      <c r="AP897" s="66"/>
    </row>
    <row r="898" spans="1:42" ht="15.75" customHeight="1" x14ac:dyDescent="0.25">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c r="AG898" s="66"/>
      <c r="AH898" s="66"/>
      <c r="AI898" s="66"/>
      <c r="AJ898" s="66"/>
      <c r="AK898" s="66"/>
      <c r="AL898" s="66"/>
      <c r="AM898" s="66"/>
      <c r="AN898" s="66"/>
      <c r="AO898" s="66"/>
      <c r="AP898" s="66"/>
    </row>
    <row r="899" spans="1:42" ht="15.75" customHeight="1" x14ac:dyDescent="0.25">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c r="AG899" s="66"/>
      <c r="AH899" s="66"/>
      <c r="AI899" s="66"/>
      <c r="AJ899" s="66"/>
      <c r="AK899" s="66"/>
      <c r="AL899" s="66"/>
      <c r="AM899" s="66"/>
      <c r="AN899" s="66"/>
      <c r="AO899" s="66"/>
      <c r="AP899" s="66"/>
    </row>
    <row r="900" spans="1:42" ht="15.75" customHeight="1" x14ac:dyDescent="0.25">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c r="AG900" s="66"/>
      <c r="AH900" s="66"/>
      <c r="AI900" s="66"/>
      <c r="AJ900" s="66"/>
      <c r="AK900" s="66"/>
      <c r="AL900" s="66"/>
      <c r="AM900" s="66"/>
      <c r="AN900" s="66"/>
      <c r="AO900" s="66"/>
      <c r="AP900" s="66"/>
    </row>
    <row r="901" spans="1:42" ht="15.75" customHeight="1" x14ac:dyDescent="0.25">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c r="AG901" s="66"/>
      <c r="AH901" s="66"/>
      <c r="AI901" s="66"/>
      <c r="AJ901" s="66"/>
      <c r="AK901" s="66"/>
      <c r="AL901" s="66"/>
      <c r="AM901" s="66"/>
      <c r="AN901" s="66"/>
      <c r="AO901" s="66"/>
      <c r="AP901" s="66"/>
    </row>
    <row r="902" spans="1:42" ht="15.75" customHeight="1" x14ac:dyDescent="0.25">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c r="AG902" s="66"/>
      <c r="AH902" s="66"/>
      <c r="AI902" s="66"/>
      <c r="AJ902" s="66"/>
      <c r="AK902" s="66"/>
      <c r="AL902" s="66"/>
      <c r="AM902" s="66"/>
      <c r="AN902" s="66"/>
      <c r="AO902" s="66"/>
      <c r="AP902" s="66"/>
    </row>
    <row r="903" spans="1:42" ht="15.75" customHeight="1" x14ac:dyDescent="0.25">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c r="AG903" s="66"/>
      <c r="AH903" s="66"/>
      <c r="AI903" s="66"/>
      <c r="AJ903" s="66"/>
      <c r="AK903" s="66"/>
      <c r="AL903" s="66"/>
      <c r="AM903" s="66"/>
      <c r="AN903" s="66"/>
      <c r="AO903" s="66"/>
      <c r="AP903" s="66"/>
    </row>
    <row r="904" spans="1:42" ht="15.75" customHeight="1" x14ac:dyDescent="0.25">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c r="AG904" s="66"/>
      <c r="AH904" s="66"/>
      <c r="AI904" s="66"/>
      <c r="AJ904" s="66"/>
      <c r="AK904" s="66"/>
      <c r="AL904" s="66"/>
      <c r="AM904" s="66"/>
      <c r="AN904" s="66"/>
      <c r="AO904" s="66"/>
      <c r="AP904" s="66"/>
    </row>
    <row r="905" spans="1:42" ht="15.75" customHeight="1" x14ac:dyDescent="0.2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c r="AG905" s="66"/>
      <c r="AH905" s="66"/>
      <c r="AI905" s="66"/>
      <c r="AJ905" s="66"/>
      <c r="AK905" s="66"/>
      <c r="AL905" s="66"/>
      <c r="AM905" s="66"/>
      <c r="AN905" s="66"/>
      <c r="AO905" s="66"/>
      <c r="AP905" s="66"/>
    </row>
    <row r="906" spans="1:42" ht="15.75" customHeight="1" x14ac:dyDescent="0.25">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c r="AG906" s="66"/>
      <c r="AH906" s="66"/>
      <c r="AI906" s="66"/>
      <c r="AJ906" s="66"/>
      <c r="AK906" s="66"/>
      <c r="AL906" s="66"/>
      <c r="AM906" s="66"/>
      <c r="AN906" s="66"/>
      <c r="AO906" s="66"/>
      <c r="AP906" s="66"/>
    </row>
    <row r="907" spans="1:42" ht="15.75" customHeight="1" x14ac:dyDescent="0.25">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c r="AG907" s="66"/>
      <c r="AH907" s="66"/>
      <c r="AI907" s="66"/>
      <c r="AJ907" s="66"/>
      <c r="AK907" s="66"/>
      <c r="AL907" s="66"/>
      <c r="AM907" s="66"/>
      <c r="AN907" s="66"/>
      <c r="AO907" s="66"/>
      <c r="AP907" s="66"/>
    </row>
    <row r="908" spans="1:42" ht="15.75" customHeight="1" x14ac:dyDescent="0.25">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c r="AG908" s="66"/>
      <c r="AH908" s="66"/>
      <c r="AI908" s="66"/>
      <c r="AJ908" s="66"/>
      <c r="AK908" s="66"/>
      <c r="AL908" s="66"/>
      <c r="AM908" s="66"/>
      <c r="AN908" s="66"/>
      <c r="AO908" s="66"/>
      <c r="AP908" s="66"/>
    </row>
    <row r="909" spans="1:42" ht="15.75" customHeight="1" x14ac:dyDescent="0.25">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c r="AG909" s="66"/>
      <c r="AH909" s="66"/>
      <c r="AI909" s="66"/>
      <c r="AJ909" s="66"/>
      <c r="AK909" s="66"/>
      <c r="AL909" s="66"/>
      <c r="AM909" s="66"/>
      <c r="AN909" s="66"/>
      <c r="AO909" s="66"/>
      <c r="AP909" s="66"/>
    </row>
    <row r="910" spans="1:42" ht="15.75" customHeight="1" x14ac:dyDescent="0.25">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c r="AG910" s="66"/>
      <c r="AH910" s="66"/>
      <c r="AI910" s="66"/>
      <c r="AJ910" s="66"/>
      <c r="AK910" s="66"/>
      <c r="AL910" s="66"/>
      <c r="AM910" s="66"/>
      <c r="AN910" s="66"/>
      <c r="AO910" s="66"/>
      <c r="AP910" s="66"/>
    </row>
    <row r="911" spans="1:42" ht="15.75" customHeight="1" x14ac:dyDescent="0.25">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c r="AG911" s="66"/>
      <c r="AH911" s="66"/>
      <c r="AI911" s="66"/>
      <c r="AJ911" s="66"/>
      <c r="AK911" s="66"/>
      <c r="AL911" s="66"/>
      <c r="AM911" s="66"/>
      <c r="AN911" s="66"/>
      <c r="AO911" s="66"/>
      <c r="AP911" s="66"/>
    </row>
    <row r="912" spans="1:42" ht="15.75" customHeight="1" x14ac:dyDescent="0.25">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c r="AG912" s="66"/>
      <c r="AH912" s="66"/>
      <c r="AI912" s="66"/>
      <c r="AJ912" s="66"/>
      <c r="AK912" s="66"/>
      <c r="AL912" s="66"/>
      <c r="AM912" s="66"/>
      <c r="AN912" s="66"/>
      <c r="AO912" s="66"/>
      <c r="AP912" s="66"/>
    </row>
    <row r="913" spans="1:42" ht="15.75" customHeight="1" x14ac:dyDescent="0.25">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c r="AG913" s="66"/>
      <c r="AH913" s="66"/>
      <c r="AI913" s="66"/>
      <c r="AJ913" s="66"/>
      <c r="AK913" s="66"/>
      <c r="AL913" s="66"/>
      <c r="AM913" s="66"/>
      <c r="AN913" s="66"/>
      <c r="AO913" s="66"/>
      <c r="AP913" s="66"/>
    </row>
    <row r="914" spans="1:42" ht="15.75" customHeight="1" x14ac:dyDescent="0.25">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c r="AG914" s="66"/>
      <c r="AH914" s="66"/>
      <c r="AI914" s="66"/>
      <c r="AJ914" s="66"/>
      <c r="AK914" s="66"/>
      <c r="AL914" s="66"/>
      <c r="AM914" s="66"/>
      <c r="AN914" s="66"/>
      <c r="AO914" s="66"/>
      <c r="AP914" s="66"/>
    </row>
    <row r="915" spans="1:42" ht="15.75" customHeight="1" x14ac:dyDescent="0.2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c r="AG915" s="66"/>
      <c r="AH915" s="66"/>
      <c r="AI915" s="66"/>
      <c r="AJ915" s="66"/>
      <c r="AK915" s="66"/>
      <c r="AL915" s="66"/>
      <c r="AM915" s="66"/>
      <c r="AN915" s="66"/>
      <c r="AO915" s="66"/>
      <c r="AP915" s="66"/>
    </row>
    <row r="916" spans="1:42" ht="15.75" customHeight="1" x14ac:dyDescent="0.25">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c r="AG916" s="66"/>
      <c r="AH916" s="66"/>
      <c r="AI916" s="66"/>
      <c r="AJ916" s="66"/>
      <c r="AK916" s="66"/>
      <c r="AL916" s="66"/>
      <c r="AM916" s="66"/>
      <c r="AN916" s="66"/>
      <c r="AO916" s="66"/>
      <c r="AP916" s="66"/>
    </row>
    <row r="917" spans="1:42" ht="15.75" customHeight="1" x14ac:dyDescent="0.25">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c r="AG917" s="66"/>
      <c r="AH917" s="66"/>
      <c r="AI917" s="66"/>
      <c r="AJ917" s="66"/>
      <c r="AK917" s="66"/>
      <c r="AL917" s="66"/>
      <c r="AM917" s="66"/>
      <c r="AN917" s="66"/>
      <c r="AO917" s="66"/>
      <c r="AP917" s="66"/>
    </row>
    <row r="918" spans="1:42" ht="15.75" customHeight="1" x14ac:dyDescent="0.25">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c r="AG918" s="66"/>
      <c r="AH918" s="66"/>
      <c r="AI918" s="66"/>
      <c r="AJ918" s="66"/>
      <c r="AK918" s="66"/>
      <c r="AL918" s="66"/>
      <c r="AM918" s="66"/>
      <c r="AN918" s="66"/>
      <c r="AO918" s="66"/>
      <c r="AP918" s="66"/>
    </row>
    <row r="919" spans="1:42" ht="15.75" customHeight="1" x14ac:dyDescent="0.25">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c r="AG919" s="66"/>
      <c r="AH919" s="66"/>
      <c r="AI919" s="66"/>
      <c r="AJ919" s="66"/>
      <c r="AK919" s="66"/>
      <c r="AL919" s="66"/>
      <c r="AM919" s="66"/>
      <c r="AN919" s="66"/>
      <c r="AO919" s="66"/>
      <c r="AP919" s="66"/>
    </row>
    <row r="920" spans="1:42" ht="15.75" customHeight="1" x14ac:dyDescent="0.25">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c r="AG920" s="66"/>
      <c r="AH920" s="66"/>
      <c r="AI920" s="66"/>
      <c r="AJ920" s="66"/>
      <c r="AK920" s="66"/>
      <c r="AL920" s="66"/>
      <c r="AM920" s="66"/>
      <c r="AN920" s="66"/>
      <c r="AO920" s="66"/>
      <c r="AP920" s="66"/>
    </row>
    <row r="921" spans="1:42" ht="15.75" customHeight="1" x14ac:dyDescent="0.25">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c r="AG921" s="66"/>
      <c r="AH921" s="66"/>
      <c r="AI921" s="66"/>
      <c r="AJ921" s="66"/>
      <c r="AK921" s="66"/>
      <c r="AL921" s="66"/>
      <c r="AM921" s="66"/>
      <c r="AN921" s="66"/>
      <c r="AO921" s="66"/>
      <c r="AP921" s="66"/>
    </row>
    <row r="922" spans="1:42" ht="15.75" customHeight="1" x14ac:dyDescent="0.25">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c r="AG922" s="66"/>
      <c r="AH922" s="66"/>
      <c r="AI922" s="66"/>
      <c r="AJ922" s="66"/>
      <c r="AK922" s="66"/>
      <c r="AL922" s="66"/>
      <c r="AM922" s="66"/>
      <c r="AN922" s="66"/>
      <c r="AO922" s="66"/>
      <c r="AP922" s="66"/>
    </row>
    <row r="923" spans="1:42" ht="15.75" customHeight="1" x14ac:dyDescent="0.25">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c r="AG923" s="66"/>
      <c r="AH923" s="66"/>
      <c r="AI923" s="66"/>
      <c r="AJ923" s="66"/>
      <c r="AK923" s="66"/>
      <c r="AL923" s="66"/>
      <c r="AM923" s="66"/>
      <c r="AN923" s="66"/>
      <c r="AO923" s="66"/>
      <c r="AP923" s="66"/>
    </row>
    <row r="924" spans="1:42" ht="15.75" customHeight="1" x14ac:dyDescent="0.25">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c r="AG924" s="66"/>
      <c r="AH924" s="66"/>
      <c r="AI924" s="66"/>
      <c r="AJ924" s="66"/>
      <c r="AK924" s="66"/>
      <c r="AL924" s="66"/>
      <c r="AM924" s="66"/>
      <c r="AN924" s="66"/>
      <c r="AO924" s="66"/>
      <c r="AP924" s="66"/>
    </row>
    <row r="925" spans="1:42" ht="15.75" customHeight="1" x14ac:dyDescent="0.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c r="AG925" s="66"/>
      <c r="AH925" s="66"/>
      <c r="AI925" s="66"/>
      <c r="AJ925" s="66"/>
      <c r="AK925" s="66"/>
      <c r="AL925" s="66"/>
      <c r="AM925" s="66"/>
      <c r="AN925" s="66"/>
      <c r="AO925" s="66"/>
      <c r="AP925" s="66"/>
    </row>
    <row r="926" spans="1:42" ht="15.75" customHeight="1" x14ac:dyDescent="0.25">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c r="AG926" s="66"/>
      <c r="AH926" s="66"/>
      <c r="AI926" s="66"/>
      <c r="AJ926" s="66"/>
      <c r="AK926" s="66"/>
      <c r="AL926" s="66"/>
      <c r="AM926" s="66"/>
      <c r="AN926" s="66"/>
      <c r="AO926" s="66"/>
      <c r="AP926" s="66"/>
    </row>
    <row r="927" spans="1:42" ht="15.75" customHeight="1" x14ac:dyDescent="0.25">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c r="AG927" s="66"/>
      <c r="AH927" s="66"/>
      <c r="AI927" s="66"/>
      <c r="AJ927" s="66"/>
      <c r="AK927" s="66"/>
      <c r="AL927" s="66"/>
      <c r="AM927" s="66"/>
      <c r="AN927" s="66"/>
      <c r="AO927" s="66"/>
      <c r="AP927" s="66"/>
    </row>
    <row r="928" spans="1:42" ht="15.75" customHeight="1" x14ac:dyDescent="0.25">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c r="AG928" s="66"/>
      <c r="AH928" s="66"/>
      <c r="AI928" s="66"/>
      <c r="AJ928" s="66"/>
      <c r="AK928" s="66"/>
      <c r="AL928" s="66"/>
      <c r="AM928" s="66"/>
      <c r="AN928" s="66"/>
      <c r="AO928" s="66"/>
      <c r="AP928" s="66"/>
    </row>
    <row r="929" spans="1:42" ht="15.75" customHeight="1" x14ac:dyDescent="0.25">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c r="AG929" s="66"/>
      <c r="AH929" s="66"/>
      <c r="AI929" s="66"/>
      <c r="AJ929" s="66"/>
      <c r="AK929" s="66"/>
      <c r="AL929" s="66"/>
      <c r="AM929" s="66"/>
      <c r="AN929" s="66"/>
      <c r="AO929" s="66"/>
      <c r="AP929" s="66"/>
    </row>
    <row r="930" spans="1:42" ht="15.75" customHeight="1" x14ac:dyDescent="0.25">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c r="AG930" s="66"/>
      <c r="AH930" s="66"/>
      <c r="AI930" s="66"/>
      <c r="AJ930" s="66"/>
      <c r="AK930" s="66"/>
      <c r="AL930" s="66"/>
      <c r="AM930" s="66"/>
      <c r="AN930" s="66"/>
      <c r="AO930" s="66"/>
      <c r="AP930" s="66"/>
    </row>
    <row r="931" spans="1:42" ht="15.75" customHeight="1" x14ac:dyDescent="0.25">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c r="AG931" s="66"/>
      <c r="AH931" s="66"/>
      <c r="AI931" s="66"/>
      <c r="AJ931" s="66"/>
      <c r="AK931" s="66"/>
      <c r="AL931" s="66"/>
      <c r="AM931" s="66"/>
      <c r="AN931" s="66"/>
      <c r="AO931" s="66"/>
      <c r="AP931" s="66"/>
    </row>
    <row r="932" spans="1:42" ht="15.75" customHeight="1" x14ac:dyDescent="0.25">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c r="AG932" s="66"/>
      <c r="AH932" s="66"/>
      <c r="AI932" s="66"/>
      <c r="AJ932" s="66"/>
      <c r="AK932" s="66"/>
      <c r="AL932" s="66"/>
      <c r="AM932" s="66"/>
      <c r="AN932" s="66"/>
      <c r="AO932" s="66"/>
      <c r="AP932" s="66"/>
    </row>
    <row r="933" spans="1:42" ht="15.75" customHeight="1" x14ac:dyDescent="0.25">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c r="AG933" s="66"/>
      <c r="AH933" s="66"/>
      <c r="AI933" s="66"/>
      <c r="AJ933" s="66"/>
      <c r="AK933" s="66"/>
      <c r="AL933" s="66"/>
      <c r="AM933" s="66"/>
      <c r="AN933" s="66"/>
      <c r="AO933" s="66"/>
      <c r="AP933" s="66"/>
    </row>
    <row r="934" spans="1:42" ht="15.75" customHeight="1" x14ac:dyDescent="0.25">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c r="AG934" s="66"/>
      <c r="AH934" s="66"/>
      <c r="AI934" s="66"/>
      <c r="AJ934" s="66"/>
      <c r="AK934" s="66"/>
      <c r="AL934" s="66"/>
      <c r="AM934" s="66"/>
      <c r="AN934" s="66"/>
      <c r="AO934" s="66"/>
      <c r="AP934" s="66"/>
    </row>
    <row r="935" spans="1:42" ht="15.75" customHeight="1" x14ac:dyDescent="0.2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c r="AG935" s="66"/>
      <c r="AH935" s="66"/>
      <c r="AI935" s="66"/>
      <c r="AJ935" s="66"/>
      <c r="AK935" s="66"/>
      <c r="AL935" s="66"/>
      <c r="AM935" s="66"/>
      <c r="AN935" s="66"/>
      <c r="AO935" s="66"/>
      <c r="AP935" s="66"/>
    </row>
    <row r="936" spans="1:42" ht="15.75" customHeight="1" x14ac:dyDescent="0.25">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c r="AG936" s="66"/>
      <c r="AH936" s="66"/>
      <c r="AI936" s="66"/>
      <c r="AJ936" s="66"/>
      <c r="AK936" s="66"/>
      <c r="AL936" s="66"/>
      <c r="AM936" s="66"/>
      <c r="AN936" s="66"/>
      <c r="AO936" s="66"/>
      <c r="AP936" s="66"/>
    </row>
    <row r="937" spans="1:42" ht="15.75" customHeight="1" x14ac:dyDescent="0.25">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c r="AG937" s="66"/>
      <c r="AH937" s="66"/>
      <c r="AI937" s="66"/>
      <c r="AJ937" s="66"/>
      <c r="AK937" s="66"/>
      <c r="AL937" s="66"/>
      <c r="AM937" s="66"/>
      <c r="AN937" s="66"/>
      <c r="AO937" s="66"/>
      <c r="AP937" s="66"/>
    </row>
    <row r="938" spans="1:42" ht="15.75" customHeight="1" x14ac:dyDescent="0.25">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c r="AG938" s="66"/>
      <c r="AH938" s="66"/>
      <c r="AI938" s="66"/>
      <c r="AJ938" s="66"/>
      <c r="AK938" s="66"/>
      <c r="AL938" s="66"/>
      <c r="AM938" s="66"/>
      <c r="AN938" s="66"/>
      <c r="AO938" s="66"/>
      <c r="AP938" s="66"/>
    </row>
    <row r="939" spans="1:42" ht="15.75" customHeight="1" x14ac:dyDescent="0.25">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c r="AG939" s="66"/>
      <c r="AH939" s="66"/>
      <c r="AI939" s="66"/>
      <c r="AJ939" s="66"/>
      <c r="AK939" s="66"/>
      <c r="AL939" s="66"/>
      <c r="AM939" s="66"/>
      <c r="AN939" s="66"/>
      <c r="AO939" s="66"/>
      <c r="AP939" s="66"/>
    </row>
    <row r="940" spans="1:42" ht="15.75" customHeight="1" x14ac:dyDescent="0.25">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c r="AG940" s="66"/>
      <c r="AH940" s="66"/>
      <c r="AI940" s="66"/>
      <c r="AJ940" s="66"/>
      <c r="AK940" s="66"/>
      <c r="AL940" s="66"/>
      <c r="AM940" s="66"/>
      <c r="AN940" s="66"/>
      <c r="AO940" s="66"/>
      <c r="AP940" s="66"/>
    </row>
    <row r="941" spans="1:42" ht="15.75" customHeight="1" x14ac:dyDescent="0.25">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c r="AG941" s="66"/>
      <c r="AH941" s="66"/>
      <c r="AI941" s="66"/>
      <c r="AJ941" s="66"/>
      <c r="AK941" s="66"/>
      <c r="AL941" s="66"/>
      <c r="AM941" s="66"/>
      <c r="AN941" s="66"/>
      <c r="AO941" s="66"/>
      <c r="AP941" s="66"/>
    </row>
    <row r="942" spans="1:42" ht="15.75" customHeight="1" x14ac:dyDescent="0.25">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c r="AG942" s="66"/>
      <c r="AH942" s="66"/>
      <c r="AI942" s="66"/>
      <c r="AJ942" s="66"/>
      <c r="AK942" s="66"/>
      <c r="AL942" s="66"/>
      <c r="AM942" s="66"/>
      <c r="AN942" s="66"/>
      <c r="AO942" s="66"/>
      <c r="AP942" s="66"/>
    </row>
    <row r="943" spans="1:42" ht="15.75" customHeight="1" x14ac:dyDescent="0.25">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c r="AG943" s="66"/>
      <c r="AH943" s="66"/>
      <c r="AI943" s="66"/>
      <c r="AJ943" s="66"/>
      <c r="AK943" s="66"/>
      <c r="AL943" s="66"/>
      <c r="AM943" s="66"/>
      <c r="AN943" s="66"/>
      <c r="AO943" s="66"/>
      <c r="AP943" s="66"/>
    </row>
    <row r="944" spans="1:42" ht="15.75" customHeight="1" x14ac:dyDescent="0.25">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c r="AG944" s="66"/>
      <c r="AH944" s="66"/>
      <c r="AI944" s="66"/>
      <c r="AJ944" s="66"/>
      <c r="AK944" s="66"/>
      <c r="AL944" s="66"/>
      <c r="AM944" s="66"/>
      <c r="AN944" s="66"/>
      <c r="AO944" s="66"/>
      <c r="AP944" s="66"/>
    </row>
    <row r="945" spans="1:42" ht="15.75" customHeight="1" x14ac:dyDescent="0.2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6"/>
      <c r="AI945" s="66"/>
      <c r="AJ945" s="66"/>
      <c r="AK945" s="66"/>
      <c r="AL945" s="66"/>
      <c r="AM945" s="66"/>
      <c r="AN945" s="66"/>
      <c r="AO945" s="66"/>
      <c r="AP945" s="66"/>
    </row>
    <row r="946" spans="1:42" ht="15.75" customHeight="1" x14ac:dyDescent="0.25">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c r="AG946" s="66"/>
      <c r="AH946" s="66"/>
      <c r="AI946" s="66"/>
      <c r="AJ946" s="66"/>
      <c r="AK946" s="66"/>
      <c r="AL946" s="66"/>
      <c r="AM946" s="66"/>
      <c r="AN946" s="66"/>
      <c r="AO946" s="66"/>
      <c r="AP946" s="66"/>
    </row>
    <row r="947" spans="1:42" ht="15.75" customHeight="1" x14ac:dyDescent="0.25">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6"/>
      <c r="AI947" s="66"/>
      <c r="AJ947" s="66"/>
      <c r="AK947" s="66"/>
      <c r="AL947" s="66"/>
      <c r="AM947" s="66"/>
      <c r="AN947" s="66"/>
      <c r="AO947" s="66"/>
      <c r="AP947" s="66"/>
    </row>
    <row r="948" spans="1:42" ht="15.75" customHeight="1" x14ac:dyDescent="0.25">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c r="AG948" s="66"/>
      <c r="AH948" s="66"/>
      <c r="AI948" s="66"/>
      <c r="AJ948" s="66"/>
      <c r="AK948" s="66"/>
      <c r="AL948" s="66"/>
      <c r="AM948" s="66"/>
      <c r="AN948" s="66"/>
      <c r="AO948" s="66"/>
      <c r="AP948" s="66"/>
    </row>
    <row r="949" spans="1:42" ht="15.75" customHeight="1" x14ac:dyDescent="0.25">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6"/>
      <c r="AI949" s="66"/>
      <c r="AJ949" s="66"/>
      <c r="AK949" s="66"/>
      <c r="AL949" s="66"/>
      <c r="AM949" s="66"/>
      <c r="AN949" s="66"/>
      <c r="AO949" s="66"/>
      <c r="AP949" s="66"/>
    </row>
    <row r="950" spans="1:42" ht="15.75" customHeight="1" x14ac:dyDescent="0.25">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c r="AG950" s="66"/>
      <c r="AH950" s="66"/>
      <c r="AI950" s="66"/>
      <c r="AJ950" s="66"/>
      <c r="AK950" s="66"/>
      <c r="AL950" s="66"/>
      <c r="AM950" s="66"/>
      <c r="AN950" s="66"/>
      <c r="AO950" s="66"/>
      <c r="AP950" s="66"/>
    </row>
    <row r="951" spans="1:42" ht="15.75" customHeight="1" x14ac:dyDescent="0.25">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6"/>
      <c r="AI951" s="66"/>
      <c r="AJ951" s="66"/>
      <c r="AK951" s="66"/>
      <c r="AL951" s="66"/>
      <c r="AM951" s="66"/>
      <c r="AN951" s="66"/>
      <c r="AO951" s="66"/>
      <c r="AP951" s="66"/>
    </row>
    <row r="952" spans="1:42" ht="15.75" customHeight="1" x14ac:dyDescent="0.25">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c r="AG952" s="66"/>
      <c r="AH952" s="66"/>
      <c r="AI952" s="66"/>
      <c r="AJ952" s="66"/>
      <c r="AK952" s="66"/>
      <c r="AL952" s="66"/>
      <c r="AM952" s="66"/>
      <c r="AN952" s="66"/>
      <c r="AO952" s="66"/>
      <c r="AP952" s="66"/>
    </row>
    <row r="953" spans="1:42" ht="15.75" customHeight="1" x14ac:dyDescent="0.25">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6"/>
      <c r="AI953" s="66"/>
      <c r="AJ953" s="66"/>
      <c r="AK953" s="66"/>
      <c r="AL953" s="66"/>
      <c r="AM953" s="66"/>
      <c r="AN953" s="66"/>
      <c r="AO953" s="66"/>
      <c r="AP953" s="66"/>
    </row>
    <row r="954" spans="1:42" ht="15.75" customHeight="1" x14ac:dyDescent="0.25">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c r="AG954" s="66"/>
      <c r="AH954" s="66"/>
      <c r="AI954" s="66"/>
      <c r="AJ954" s="66"/>
      <c r="AK954" s="66"/>
      <c r="AL954" s="66"/>
      <c r="AM954" s="66"/>
      <c r="AN954" s="66"/>
      <c r="AO954" s="66"/>
      <c r="AP954" s="66"/>
    </row>
    <row r="955" spans="1:42" ht="15.75" customHeight="1" x14ac:dyDescent="0.2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6"/>
      <c r="AI955" s="66"/>
      <c r="AJ955" s="66"/>
      <c r="AK955" s="66"/>
      <c r="AL955" s="66"/>
      <c r="AM955" s="66"/>
      <c r="AN955" s="66"/>
      <c r="AO955" s="66"/>
      <c r="AP955" s="66"/>
    </row>
    <row r="956" spans="1:42" ht="15.75" customHeight="1" x14ac:dyDescent="0.25">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c r="AG956" s="66"/>
      <c r="AH956" s="66"/>
      <c r="AI956" s="66"/>
      <c r="AJ956" s="66"/>
      <c r="AK956" s="66"/>
      <c r="AL956" s="66"/>
      <c r="AM956" s="66"/>
      <c r="AN956" s="66"/>
      <c r="AO956" s="66"/>
      <c r="AP956" s="66"/>
    </row>
    <row r="957" spans="1:42" ht="15.75" customHeight="1" x14ac:dyDescent="0.25">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c r="AG957" s="66"/>
      <c r="AH957" s="66"/>
      <c r="AI957" s="66"/>
      <c r="AJ957" s="66"/>
      <c r="AK957" s="66"/>
      <c r="AL957" s="66"/>
      <c r="AM957" s="66"/>
      <c r="AN957" s="66"/>
      <c r="AO957" s="66"/>
      <c r="AP957" s="66"/>
    </row>
    <row r="958" spans="1:42" ht="15.75" customHeight="1" x14ac:dyDescent="0.25">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c r="AG958" s="66"/>
      <c r="AH958" s="66"/>
      <c r="AI958" s="66"/>
      <c r="AJ958" s="66"/>
      <c r="AK958" s="66"/>
      <c r="AL958" s="66"/>
      <c r="AM958" s="66"/>
      <c r="AN958" s="66"/>
      <c r="AO958" s="66"/>
      <c r="AP958" s="66"/>
    </row>
    <row r="959" spans="1:42" ht="15.75" customHeight="1" x14ac:dyDescent="0.25">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c r="AG959" s="66"/>
      <c r="AH959" s="66"/>
      <c r="AI959" s="66"/>
      <c r="AJ959" s="66"/>
      <c r="AK959" s="66"/>
      <c r="AL959" s="66"/>
      <c r="AM959" s="66"/>
      <c r="AN959" s="66"/>
      <c r="AO959" s="66"/>
      <c r="AP959" s="66"/>
    </row>
    <row r="960" spans="1:42" ht="15.75" customHeight="1" x14ac:dyDescent="0.25">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c r="AG960" s="66"/>
      <c r="AH960" s="66"/>
      <c r="AI960" s="66"/>
      <c r="AJ960" s="66"/>
      <c r="AK960" s="66"/>
      <c r="AL960" s="66"/>
      <c r="AM960" s="66"/>
      <c r="AN960" s="66"/>
      <c r="AO960" s="66"/>
      <c r="AP960" s="66"/>
    </row>
    <row r="961" spans="1:42" ht="15.75" customHeight="1" x14ac:dyDescent="0.25">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c r="AG961" s="66"/>
      <c r="AH961" s="66"/>
      <c r="AI961" s="66"/>
      <c r="AJ961" s="66"/>
      <c r="AK961" s="66"/>
      <c r="AL961" s="66"/>
      <c r="AM961" s="66"/>
      <c r="AN961" s="66"/>
      <c r="AO961" s="66"/>
      <c r="AP961" s="66"/>
    </row>
    <row r="962" spans="1:42" ht="15.75" customHeight="1" x14ac:dyDescent="0.25">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c r="AG962" s="66"/>
      <c r="AH962" s="66"/>
      <c r="AI962" s="66"/>
      <c r="AJ962" s="66"/>
      <c r="AK962" s="66"/>
      <c r="AL962" s="66"/>
      <c r="AM962" s="66"/>
      <c r="AN962" s="66"/>
      <c r="AO962" s="66"/>
      <c r="AP962" s="66"/>
    </row>
    <row r="963" spans="1:42" ht="15.75" customHeight="1" x14ac:dyDescent="0.25">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c r="AG963" s="66"/>
      <c r="AH963" s="66"/>
      <c r="AI963" s="66"/>
      <c r="AJ963" s="66"/>
      <c r="AK963" s="66"/>
      <c r="AL963" s="66"/>
      <c r="AM963" s="66"/>
      <c r="AN963" s="66"/>
      <c r="AO963" s="66"/>
      <c r="AP963" s="66"/>
    </row>
    <row r="964" spans="1:42" ht="15.75" customHeight="1" x14ac:dyDescent="0.25">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c r="AG964" s="66"/>
      <c r="AH964" s="66"/>
      <c r="AI964" s="66"/>
      <c r="AJ964" s="66"/>
      <c r="AK964" s="66"/>
      <c r="AL964" s="66"/>
      <c r="AM964" s="66"/>
      <c r="AN964" s="66"/>
      <c r="AO964" s="66"/>
      <c r="AP964" s="66"/>
    </row>
    <row r="965" spans="1:42" ht="15.75" customHeight="1" x14ac:dyDescent="0.2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c r="AG965" s="66"/>
      <c r="AH965" s="66"/>
      <c r="AI965" s="66"/>
      <c r="AJ965" s="66"/>
      <c r="AK965" s="66"/>
      <c r="AL965" s="66"/>
      <c r="AM965" s="66"/>
      <c r="AN965" s="66"/>
      <c r="AO965" s="66"/>
      <c r="AP965" s="66"/>
    </row>
    <row r="966" spans="1:42" ht="15.75" customHeight="1" x14ac:dyDescent="0.25">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c r="AG966" s="66"/>
      <c r="AH966" s="66"/>
      <c r="AI966" s="66"/>
      <c r="AJ966" s="66"/>
      <c r="AK966" s="66"/>
      <c r="AL966" s="66"/>
      <c r="AM966" s="66"/>
      <c r="AN966" s="66"/>
      <c r="AO966" s="66"/>
      <c r="AP966" s="66"/>
    </row>
    <row r="967" spans="1:42" ht="15.75" customHeight="1" x14ac:dyDescent="0.25">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c r="AG967" s="66"/>
      <c r="AH967" s="66"/>
      <c r="AI967" s="66"/>
      <c r="AJ967" s="66"/>
      <c r="AK967" s="66"/>
      <c r="AL967" s="66"/>
      <c r="AM967" s="66"/>
      <c r="AN967" s="66"/>
      <c r="AO967" s="66"/>
      <c r="AP967" s="66"/>
    </row>
    <row r="968" spans="1:42" ht="15.75" customHeight="1" x14ac:dyDescent="0.25">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c r="AG968" s="66"/>
      <c r="AH968" s="66"/>
      <c r="AI968" s="66"/>
      <c r="AJ968" s="66"/>
      <c r="AK968" s="66"/>
      <c r="AL968" s="66"/>
      <c r="AM968" s="66"/>
      <c r="AN968" s="66"/>
      <c r="AO968" s="66"/>
      <c r="AP968" s="66"/>
    </row>
    <row r="969" spans="1:42" ht="15.75" customHeight="1" x14ac:dyDescent="0.25">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c r="AG969" s="66"/>
      <c r="AH969" s="66"/>
      <c r="AI969" s="66"/>
      <c r="AJ969" s="66"/>
      <c r="AK969" s="66"/>
      <c r="AL969" s="66"/>
      <c r="AM969" s="66"/>
      <c r="AN969" s="66"/>
      <c r="AO969" s="66"/>
      <c r="AP969" s="66"/>
    </row>
    <row r="970" spans="1:42" ht="15.75" customHeight="1" x14ac:dyDescent="0.25">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c r="AG970" s="66"/>
      <c r="AH970" s="66"/>
      <c r="AI970" s="66"/>
      <c r="AJ970" s="66"/>
      <c r="AK970" s="66"/>
      <c r="AL970" s="66"/>
      <c r="AM970" s="66"/>
      <c r="AN970" s="66"/>
      <c r="AO970" s="66"/>
      <c r="AP970" s="66"/>
    </row>
    <row r="971" spans="1:42" ht="15.75" customHeight="1" x14ac:dyDescent="0.25">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c r="AG971" s="66"/>
      <c r="AH971" s="66"/>
      <c r="AI971" s="66"/>
      <c r="AJ971" s="66"/>
      <c r="AK971" s="66"/>
      <c r="AL971" s="66"/>
      <c r="AM971" s="66"/>
      <c r="AN971" s="66"/>
      <c r="AO971" s="66"/>
      <c r="AP971" s="66"/>
    </row>
    <row r="972" spans="1:42" ht="15.75" customHeight="1" x14ac:dyDescent="0.25">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c r="AG972" s="66"/>
      <c r="AH972" s="66"/>
      <c r="AI972" s="66"/>
      <c r="AJ972" s="66"/>
      <c r="AK972" s="66"/>
      <c r="AL972" s="66"/>
      <c r="AM972" s="66"/>
      <c r="AN972" s="66"/>
      <c r="AO972" s="66"/>
      <c r="AP972" s="66"/>
    </row>
    <row r="973" spans="1:42" ht="15.75" customHeight="1" x14ac:dyDescent="0.25">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c r="AG973" s="66"/>
      <c r="AH973" s="66"/>
      <c r="AI973" s="66"/>
      <c r="AJ973" s="66"/>
      <c r="AK973" s="66"/>
      <c r="AL973" s="66"/>
      <c r="AM973" s="66"/>
      <c r="AN973" s="66"/>
      <c r="AO973" s="66"/>
      <c r="AP973" s="66"/>
    </row>
    <row r="974" spans="1:42" ht="15.75" customHeight="1" x14ac:dyDescent="0.25">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c r="AG974" s="66"/>
      <c r="AH974" s="66"/>
      <c r="AI974" s="66"/>
      <c r="AJ974" s="66"/>
      <c r="AK974" s="66"/>
      <c r="AL974" s="66"/>
      <c r="AM974" s="66"/>
      <c r="AN974" s="66"/>
      <c r="AO974" s="66"/>
      <c r="AP974" s="66"/>
    </row>
    <row r="975" spans="1:42" ht="15.75" customHeight="1" x14ac:dyDescent="0.2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c r="AG975" s="66"/>
      <c r="AH975" s="66"/>
      <c r="AI975" s="66"/>
      <c r="AJ975" s="66"/>
      <c r="AK975" s="66"/>
      <c r="AL975" s="66"/>
      <c r="AM975" s="66"/>
      <c r="AN975" s="66"/>
      <c r="AO975" s="66"/>
      <c r="AP975" s="66"/>
    </row>
    <row r="976" spans="1:42" ht="15.75" customHeight="1" x14ac:dyDescent="0.25">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c r="AG976" s="66"/>
      <c r="AH976" s="66"/>
      <c r="AI976" s="66"/>
      <c r="AJ976" s="66"/>
      <c r="AK976" s="66"/>
      <c r="AL976" s="66"/>
      <c r="AM976" s="66"/>
      <c r="AN976" s="66"/>
      <c r="AO976" s="66"/>
      <c r="AP976" s="66"/>
    </row>
    <row r="977" spans="1:42" ht="15.75" customHeight="1" x14ac:dyDescent="0.25">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c r="AG977" s="66"/>
      <c r="AH977" s="66"/>
      <c r="AI977" s="66"/>
      <c r="AJ977" s="66"/>
      <c r="AK977" s="66"/>
      <c r="AL977" s="66"/>
      <c r="AM977" s="66"/>
      <c r="AN977" s="66"/>
      <c r="AO977" s="66"/>
      <c r="AP977" s="66"/>
    </row>
    <row r="978" spans="1:42" ht="15.75" customHeight="1" x14ac:dyDescent="0.25">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c r="AG978" s="66"/>
      <c r="AH978" s="66"/>
      <c r="AI978" s="66"/>
      <c r="AJ978" s="66"/>
      <c r="AK978" s="66"/>
      <c r="AL978" s="66"/>
      <c r="AM978" s="66"/>
      <c r="AN978" s="66"/>
      <c r="AO978" s="66"/>
      <c r="AP978" s="66"/>
    </row>
    <row r="979" spans="1:42" ht="15.75" customHeight="1" x14ac:dyDescent="0.25">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c r="AG979" s="66"/>
      <c r="AH979" s="66"/>
      <c r="AI979" s="66"/>
      <c r="AJ979" s="66"/>
      <c r="AK979" s="66"/>
      <c r="AL979" s="66"/>
      <c r="AM979" s="66"/>
      <c r="AN979" s="66"/>
      <c r="AO979" s="66"/>
      <c r="AP979" s="66"/>
    </row>
    <row r="980" spans="1:42" ht="15.75" customHeight="1" x14ac:dyDescent="0.25">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c r="AG980" s="66"/>
      <c r="AH980" s="66"/>
      <c r="AI980" s="66"/>
      <c r="AJ980" s="66"/>
      <c r="AK980" s="66"/>
      <c r="AL980" s="66"/>
      <c r="AM980" s="66"/>
      <c r="AN980" s="66"/>
      <c r="AO980" s="66"/>
      <c r="AP980" s="66"/>
    </row>
    <row r="981" spans="1:42" ht="15.75" customHeight="1" x14ac:dyDescent="0.25">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c r="AG981" s="66"/>
      <c r="AH981" s="66"/>
      <c r="AI981" s="66"/>
      <c r="AJ981" s="66"/>
      <c r="AK981" s="66"/>
      <c r="AL981" s="66"/>
      <c r="AM981" s="66"/>
      <c r="AN981" s="66"/>
      <c r="AO981" s="66"/>
      <c r="AP981" s="66"/>
    </row>
    <row r="982" spans="1:42" ht="15.75" customHeight="1" x14ac:dyDescent="0.25">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c r="AG982" s="66"/>
      <c r="AH982" s="66"/>
      <c r="AI982" s="66"/>
      <c r="AJ982" s="66"/>
      <c r="AK982" s="66"/>
      <c r="AL982" s="66"/>
      <c r="AM982" s="66"/>
      <c r="AN982" s="66"/>
      <c r="AO982" s="66"/>
      <c r="AP982" s="66"/>
    </row>
    <row r="983" spans="1:42" ht="15.75" customHeight="1" x14ac:dyDescent="0.25">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c r="AG983" s="66"/>
      <c r="AH983" s="66"/>
      <c r="AI983" s="66"/>
      <c r="AJ983" s="66"/>
      <c r="AK983" s="66"/>
      <c r="AL983" s="66"/>
      <c r="AM983" s="66"/>
      <c r="AN983" s="66"/>
      <c r="AO983" s="66"/>
      <c r="AP983" s="66"/>
    </row>
    <row r="984" spans="1:42" ht="15.75" customHeight="1" x14ac:dyDescent="0.25">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c r="AG984" s="66"/>
      <c r="AH984" s="66"/>
      <c r="AI984" s="66"/>
      <c r="AJ984" s="66"/>
      <c r="AK984" s="66"/>
      <c r="AL984" s="66"/>
      <c r="AM984" s="66"/>
      <c r="AN984" s="66"/>
      <c r="AO984" s="66"/>
      <c r="AP984" s="66"/>
    </row>
    <row r="985" spans="1:42" ht="15.75" customHeight="1" x14ac:dyDescent="0.2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c r="AG985" s="66"/>
      <c r="AH985" s="66"/>
      <c r="AI985" s="66"/>
      <c r="AJ985" s="66"/>
      <c r="AK985" s="66"/>
      <c r="AL985" s="66"/>
      <c r="AM985" s="66"/>
      <c r="AN985" s="66"/>
      <c r="AO985" s="66"/>
      <c r="AP985" s="66"/>
    </row>
    <row r="986" spans="1:42" ht="15.75" customHeight="1" x14ac:dyDescent="0.25">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c r="AG986" s="66"/>
      <c r="AH986" s="66"/>
      <c r="AI986" s="66"/>
      <c r="AJ986" s="66"/>
      <c r="AK986" s="66"/>
      <c r="AL986" s="66"/>
      <c r="AM986" s="66"/>
      <c r="AN986" s="66"/>
      <c r="AO986" s="66"/>
      <c r="AP986" s="66"/>
    </row>
    <row r="987" spans="1:42" ht="15.75" customHeight="1" x14ac:dyDescent="0.25">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c r="AG987" s="66"/>
      <c r="AH987" s="66"/>
      <c r="AI987" s="66"/>
      <c r="AJ987" s="66"/>
      <c r="AK987" s="66"/>
      <c r="AL987" s="66"/>
      <c r="AM987" s="66"/>
      <c r="AN987" s="66"/>
      <c r="AO987" s="66"/>
      <c r="AP987" s="66"/>
    </row>
    <row r="988" spans="1:42" ht="15.75" customHeight="1" x14ac:dyDescent="0.25">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c r="AG988" s="66"/>
      <c r="AH988" s="66"/>
      <c r="AI988" s="66"/>
      <c r="AJ988" s="66"/>
      <c r="AK988" s="66"/>
      <c r="AL988" s="66"/>
      <c r="AM988" s="66"/>
      <c r="AN988" s="66"/>
      <c r="AO988" s="66"/>
      <c r="AP988" s="66"/>
    </row>
    <row r="989" spans="1:42" ht="15.75" customHeight="1" x14ac:dyDescent="0.25">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c r="AG989" s="66"/>
      <c r="AH989" s="66"/>
      <c r="AI989" s="66"/>
      <c r="AJ989" s="66"/>
      <c r="AK989" s="66"/>
      <c r="AL989" s="66"/>
      <c r="AM989" s="66"/>
      <c r="AN989" s="66"/>
      <c r="AO989" s="66"/>
      <c r="AP989" s="66"/>
    </row>
    <row r="990" spans="1:42" ht="15.75" customHeight="1" x14ac:dyDescent="0.25">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c r="AG990" s="66"/>
      <c r="AH990" s="66"/>
      <c r="AI990" s="66"/>
      <c r="AJ990" s="66"/>
      <c r="AK990" s="66"/>
      <c r="AL990" s="66"/>
      <c r="AM990" s="66"/>
      <c r="AN990" s="66"/>
      <c r="AO990" s="66"/>
      <c r="AP990" s="66"/>
    </row>
    <row r="991" spans="1:42" ht="15.75" customHeight="1" x14ac:dyDescent="0.25">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c r="AG991" s="66"/>
      <c r="AH991" s="66"/>
      <c r="AI991" s="66"/>
      <c r="AJ991" s="66"/>
      <c r="AK991" s="66"/>
      <c r="AL991" s="66"/>
      <c r="AM991" s="66"/>
      <c r="AN991" s="66"/>
      <c r="AO991" s="66"/>
      <c r="AP991" s="66"/>
    </row>
    <row r="992" spans="1:42" ht="15.75" customHeight="1" x14ac:dyDescent="0.25">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c r="AG992" s="66"/>
      <c r="AH992" s="66"/>
      <c r="AI992" s="66"/>
      <c r="AJ992" s="66"/>
      <c r="AK992" s="66"/>
      <c r="AL992" s="66"/>
      <c r="AM992" s="66"/>
      <c r="AN992" s="66"/>
      <c r="AO992" s="66"/>
      <c r="AP992" s="66"/>
    </row>
    <row r="993" spans="1:42" ht="15.75" customHeight="1" x14ac:dyDescent="0.25">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c r="AG993" s="66"/>
      <c r="AH993" s="66"/>
      <c r="AI993" s="66"/>
      <c r="AJ993" s="66"/>
      <c r="AK993" s="66"/>
      <c r="AL993" s="66"/>
      <c r="AM993" s="66"/>
      <c r="AN993" s="66"/>
      <c r="AO993" s="66"/>
      <c r="AP993" s="66"/>
    </row>
    <row r="994" spans="1:42" ht="15.75" customHeight="1" x14ac:dyDescent="0.25">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c r="AG994" s="66"/>
      <c r="AH994" s="66"/>
      <c r="AI994" s="66"/>
      <c r="AJ994" s="66"/>
      <c r="AK994" s="66"/>
      <c r="AL994" s="66"/>
      <c r="AM994" s="66"/>
      <c r="AN994" s="66"/>
      <c r="AO994" s="66"/>
      <c r="AP994" s="66"/>
    </row>
  </sheetData>
  <autoFilter ref="A1:AP148">
    <filterColumn colId="25">
      <filters>
        <filter val="NO"/>
      </filters>
    </filterColumn>
    <sortState ref="A2:AO147">
      <sortCondition ref="D1:D147"/>
    </sortState>
  </autoFilter>
  <hyperlinks>
    <hyperlink ref="R3" r:id="rId1"/>
  </hyperlinks>
  <pageMargins left="0.7" right="0.7" top="0.75" bottom="0.75" header="0.3" footer="0.3"/>
  <pageSetup paperSize="9" orientation="portrait" horizontalDpi="4294967292" verticalDpi="0" r:id="rId2"/>
  <drawing r:id="rId3"/>
  <legacyDrawing r:id="rId4"/>
  <extLst>
    <ext xmlns:x14="http://schemas.microsoft.com/office/spreadsheetml/2009/9/main" uri="{CCE6A557-97BC-4b89-ADB6-D9C93CAAB3DF}">
      <x14:dataValidations xmlns:xm="http://schemas.microsoft.com/office/excel/2006/main" count="1">
        <x14:dataValidation type="list" showInputMessage="1" showErrorMessage="1">
          <x14:formula1>
            <xm:f>Referencias!$J$9:$J$21</xm:f>
          </x14:formula1>
          <xm:sqref>O2:O139 O147:O148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000"/>
  <sheetViews>
    <sheetView workbookViewId="0">
      <pane xSplit="6" ySplit="1" topLeftCell="G125" activePane="bottomRight" state="frozen"/>
      <selection pane="topRight" activeCell="G1" sqref="G1"/>
      <selection pane="bottomLeft" activeCell="A2" sqref="A2"/>
      <selection pane="bottomRight" activeCell="K156" sqref="K156"/>
    </sheetView>
  </sheetViews>
  <sheetFormatPr baseColWidth="10" defaultColWidth="11.42578125" defaultRowHeight="15" customHeight="1" x14ac:dyDescent="0.25"/>
  <cols>
    <col min="1" max="1" width="24.7109375" style="67" hidden="1" customWidth="1"/>
    <col min="2" max="2" width="20" style="67" hidden="1" customWidth="1"/>
    <col min="3" max="3" width="9.85546875" style="67" customWidth="1"/>
    <col min="4" max="4" width="14" style="67" customWidth="1"/>
    <col min="5" max="5" width="13" style="67" customWidth="1"/>
    <col min="6" max="6" width="60.7109375" style="67" customWidth="1"/>
    <col min="7" max="7" width="30.140625" style="67" customWidth="1"/>
    <col min="8" max="8" width="12.140625" style="67" customWidth="1"/>
    <col min="9" max="9" width="18.28515625" style="67" customWidth="1"/>
    <col min="10" max="10" width="24.85546875" style="67" customWidth="1"/>
    <col min="11" max="12" width="32.42578125" style="67" customWidth="1"/>
    <col min="13" max="13" width="55.7109375" style="67" customWidth="1"/>
    <col min="14" max="14" width="16.7109375" style="67" customWidth="1"/>
    <col min="15" max="15" width="46.42578125" style="67" customWidth="1"/>
    <col min="16" max="16" width="55.42578125" style="67" customWidth="1"/>
    <col min="17" max="17" width="15.7109375" style="67" hidden="1" customWidth="1"/>
    <col min="18" max="18" width="68" style="67" customWidth="1"/>
    <col min="19" max="19" width="96.140625" style="67" hidden="1" customWidth="1"/>
    <col min="20" max="20" width="21.42578125" style="67" customWidth="1"/>
    <col min="21" max="21" width="23.5703125" style="67" customWidth="1"/>
    <col min="22" max="22" width="24.140625" style="67" customWidth="1"/>
    <col min="23" max="23" width="23.140625" style="67" customWidth="1"/>
    <col min="24" max="24" width="12" style="67" customWidth="1"/>
    <col min="25" max="26" width="24.140625" style="67" customWidth="1"/>
    <col min="27" max="27" width="20.42578125" style="67" bestFit="1" customWidth="1"/>
    <col min="28" max="28" width="39.42578125" style="67" bestFit="1" customWidth="1"/>
    <col min="29" max="29" width="19.85546875" style="67" customWidth="1"/>
    <col min="30" max="30" width="23" style="67" customWidth="1"/>
    <col min="31" max="31" width="85.85546875" style="67" customWidth="1"/>
    <col min="32" max="32" width="22.7109375" style="67" customWidth="1"/>
    <col min="33" max="33" width="18.5703125" style="67" customWidth="1"/>
    <col min="34" max="40" width="17.28515625" style="67" customWidth="1"/>
    <col min="41" max="16384" width="11.42578125" style="67"/>
  </cols>
  <sheetData>
    <row r="1" spans="1:40" ht="15.75" customHeight="1" x14ac:dyDescent="0.25">
      <c r="A1" s="57" t="s">
        <v>0</v>
      </c>
      <c r="B1" s="57" t="s">
        <v>2</v>
      </c>
      <c r="C1" s="57" t="s">
        <v>3</v>
      </c>
      <c r="D1" s="57" t="s">
        <v>4</v>
      </c>
      <c r="E1" s="57" t="s">
        <v>5</v>
      </c>
      <c r="F1" s="58" t="s">
        <v>6</v>
      </c>
      <c r="G1" s="58" t="s">
        <v>18</v>
      </c>
      <c r="H1" s="59" t="s">
        <v>19</v>
      </c>
      <c r="I1" s="58" t="s">
        <v>12</v>
      </c>
      <c r="J1" s="58" t="s">
        <v>13</v>
      </c>
      <c r="K1" s="58" t="s">
        <v>15</v>
      </c>
      <c r="L1" s="60" t="s">
        <v>1433</v>
      </c>
      <c r="M1" s="60" t="s">
        <v>1434</v>
      </c>
      <c r="N1" s="61" t="s">
        <v>21</v>
      </c>
      <c r="O1" s="61" t="s">
        <v>22</v>
      </c>
      <c r="P1" s="62" t="s">
        <v>23</v>
      </c>
      <c r="Q1" s="63" t="s">
        <v>1435</v>
      </c>
      <c r="R1" s="63" t="s">
        <v>16</v>
      </c>
      <c r="S1" s="63" t="s">
        <v>17</v>
      </c>
      <c r="T1" s="64" t="s">
        <v>24</v>
      </c>
      <c r="U1" s="64" t="s">
        <v>9</v>
      </c>
      <c r="V1" s="64" t="s">
        <v>10</v>
      </c>
      <c r="W1" s="64" t="s">
        <v>11</v>
      </c>
      <c r="X1" s="64" t="s">
        <v>14</v>
      </c>
      <c r="Y1" s="220" t="s">
        <v>25</v>
      </c>
      <c r="Z1" s="220" t="s">
        <v>27</v>
      </c>
      <c r="AA1" s="220" t="s">
        <v>26</v>
      </c>
      <c r="AB1" s="220" t="s">
        <v>1299</v>
      </c>
      <c r="AC1" s="221" t="s">
        <v>25</v>
      </c>
      <c r="AD1" s="221" t="s">
        <v>26</v>
      </c>
      <c r="AE1" s="221" t="s">
        <v>1299</v>
      </c>
      <c r="AF1" s="65" t="s">
        <v>27</v>
      </c>
      <c r="AG1" s="65" t="s">
        <v>15</v>
      </c>
      <c r="AH1" s="66" t="s">
        <v>28</v>
      </c>
      <c r="AI1" s="66" t="s">
        <v>30</v>
      </c>
      <c r="AJ1" s="66" t="s">
        <v>31</v>
      </c>
      <c r="AK1" s="66" t="s">
        <v>32</v>
      </c>
      <c r="AL1" s="66" t="s">
        <v>33</v>
      </c>
      <c r="AM1" s="66" t="s">
        <v>35</v>
      </c>
      <c r="AN1" s="66" t="s">
        <v>37</v>
      </c>
    </row>
    <row r="2" spans="1:40" s="174" customFormat="1" ht="15.75" customHeight="1" x14ac:dyDescent="0.25">
      <c r="A2" s="68" t="s">
        <v>245</v>
      </c>
      <c r="B2" s="68" t="s">
        <v>245</v>
      </c>
      <c r="C2" s="69" t="s">
        <v>47</v>
      </c>
      <c r="D2" s="69" t="s">
        <v>52</v>
      </c>
      <c r="E2" s="70" t="s">
        <v>286</v>
      </c>
      <c r="F2" s="66" t="s">
        <v>287</v>
      </c>
      <c r="G2" s="66" t="s">
        <v>288</v>
      </c>
      <c r="H2" s="71">
        <v>42669</v>
      </c>
      <c r="I2" s="68" t="s">
        <v>95</v>
      </c>
      <c r="J2" s="68" t="s">
        <v>96</v>
      </c>
      <c r="K2" s="68" t="s">
        <v>291</v>
      </c>
      <c r="L2" s="68" t="s">
        <v>36</v>
      </c>
      <c r="M2" s="68" t="s">
        <v>288</v>
      </c>
      <c r="N2" s="68" t="s">
        <v>34</v>
      </c>
      <c r="O2" s="72" t="s">
        <v>38</v>
      </c>
      <c r="P2" s="109" t="s">
        <v>292</v>
      </c>
      <c r="Q2" s="72" t="s">
        <v>36</v>
      </c>
      <c r="R2" s="72" t="s">
        <v>296</v>
      </c>
      <c r="S2" s="72" t="s">
        <v>300</v>
      </c>
      <c r="T2" s="69" t="str">
        <f>(IF(U2="***","***",(IF(U2="NO","NO",(Q2)))))</f>
        <v>Organismos Nacionales</v>
      </c>
      <c r="U2" s="66" t="s">
        <v>303</v>
      </c>
      <c r="V2" s="93" t="s">
        <v>304</v>
      </c>
      <c r="W2" s="68" t="s">
        <v>75</v>
      </c>
      <c r="X2" s="68" t="s">
        <v>79</v>
      </c>
      <c r="Y2" s="230" t="s">
        <v>217</v>
      </c>
      <c r="Z2" s="68" t="s">
        <v>1480</v>
      </c>
      <c r="AA2" s="68" t="s">
        <v>1464</v>
      </c>
      <c r="AB2" s="68"/>
      <c r="AC2" s="68" t="s">
        <v>217</v>
      </c>
      <c r="AD2" s="89" t="s">
        <v>312</v>
      </c>
      <c r="AE2" s="90" t="s">
        <v>313</v>
      </c>
      <c r="AF2" s="69" t="s">
        <v>314</v>
      </c>
      <c r="AG2" s="83" t="s">
        <v>174</v>
      </c>
      <c r="AH2" s="66"/>
      <c r="AI2" s="66"/>
      <c r="AJ2" s="66"/>
      <c r="AK2" s="66"/>
      <c r="AL2" s="66"/>
      <c r="AM2" s="66"/>
      <c r="AN2" s="66"/>
    </row>
    <row r="3" spans="1:40" ht="15.75" customHeight="1" x14ac:dyDescent="0.25">
      <c r="A3" s="66" t="s">
        <v>188</v>
      </c>
      <c r="B3" s="66" t="s">
        <v>188</v>
      </c>
      <c r="C3" s="69" t="s">
        <v>47</v>
      </c>
      <c r="D3" s="69" t="s">
        <v>52</v>
      </c>
      <c r="E3" s="70" t="s">
        <v>343</v>
      </c>
      <c r="F3" s="69" t="s">
        <v>344</v>
      </c>
      <c r="G3" s="66" t="s">
        <v>345</v>
      </c>
      <c r="H3" s="189">
        <v>42810</v>
      </c>
      <c r="I3" s="68" t="s">
        <v>346</v>
      </c>
      <c r="J3" s="68" t="s">
        <v>347</v>
      </c>
      <c r="K3" s="135" t="s">
        <v>1344</v>
      </c>
      <c r="L3" s="68" t="s">
        <v>34</v>
      </c>
      <c r="M3" s="68" t="s">
        <v>34</v>
      </c>
      <c r="N3" s="68" t="s">
        <v>350</v>
      </c>
      <c r="O3" s="72" t="s">
        <v>38</v>
      </c>
      <c r="P3" s="109" t="s">
        <v>345</v>
      </c>
      <c r="Q3" s="72" t="s">
        <v>36</v>
      </c>
      <c r="R3" s="109" t="s">
        <v>351</v>
      </c>
      <c r="S3" s="109" t="s">
        <v>1340</v>
      </c>
      <c r="T3" s="69" t="s">
        <v>34</v>
      </c>
      <c r="U3" s="69" t="s">
        <v>34</v>
      </c>
      <c r="V3" s="73" t="s">
        <v>34</v>
      </c>
      <c r="W3" s="68" t="s">
        <v>34</v>
      </c>
      <c r="X3" s="69" t="s">
        <v>1470</v>
      </c>
      <c r="Y3" s="69" t="s">
        <v>125</v>
      </c>
      <c r="Z3" s="69" t="s">
        <v>34</v>
      </c>
      <c r="AA3" s="148" t="s">
        <v>1464</v>
      </c>
      <c r="AB3" s="69"/>
      <c r="AC3" s="68" t="s">
        <v>125</v>
      </c>
      <c r="AD3" s="68" t="s">
        <v>354</v>
      </c>
      <c r="AE3" s="77" t="s">
        <v>355</v>
      </c>
      <c r="AF3" s="69" t="s">
        <v>34</v>
      </c>
      <c r="AG3" s="69" t="s">
        <v>34</v>
      </c>
      <c r="AH3" s="66"/>
      <c r="AI3" s="66"/>
      <c r="AJ3" s="66"/>
      <c r="AK3" s="66"/>
      <c r="AL3" s="66"/>
      <c r="AM3" s="66"/>
      <c r="AN3" s="66"/>
    </row>
    <row r="4" spans="1:40" ht="15.75" customHeight="1" x14ac:dyDescent="0.25">
      <c r="A4" s="68" t="s">
        <v>40</v>
      </c>
      <c r="B4" s="68" t="s">
        <v>46</v>
      </c>
      <c r="C4" s="69" t="s">
        <v>47</v>
      </c>
      <c r="D4" s="69" t="s">
        <v>52</v>
      </c>
      <c r="E4" s="70" t="s">
        <v>53</v>
      </c>
      <c r="F4" s="68" t="s">
        <v>55</v>
      </c>
      <c r="G4" s="66" t="s">
        <v>56</v>
      </c>
      <c r="H4" s="107">
        <v>42619</v>
      </c>
      <c r="I4" s="68" t="s">
        <v>34</v>
      </c>
      <c r="J4" s="68" t="s">
        <v>34</v>
      </c>
      <c r="K4" s="68" t="s">
        <v>34</v>
      </c>
      <c r="L4" s="68" t="s">
        <v>36</v>
      </c>
      <c r="M4" s="68" t="s">
        <v>1449</v>
      </c>
      <c r="N4" s="68" t="s">
        <v>34</v>
      </c>
      <c r="O4" s="97" t="s">
        <v>45</v>
      </c>
      <c r="P4" s="109" t="s">
        <v>59</v>
      </c>
      <c r="Q4" s="69" t="s">
        <v>34</v>
      </c>
      <c r="R4" s="68" t="s">
        <v>34</v>
      </c>
      <c r="S4" s="68" t="s">
        <v>34</v>
      </c>
      <c r="T4" s="69" t="s">
        <v>34</v>
      </c>
      <c r="U4" s="69" t="s">
        <v>34</v>
      </c>
      <c r="V4" s="73" t="s">
        <v>34</v>
      </c>
      <c r="W4" s="69" t="s">
        <v>34</v>
      </c>
      <c r="X4" s="69" t="s">
        <v>34</v>
      </c>
      <c r="Y4" s="69" t="s">
        <v>34</v>
      </c>
      <c r="Z4" s="69" t="s">
        <v>34</v>
      </c>
      <c r="AA4" s="69" t="s">
        <v>34</v>
      </c>
      <c r="AB4" s="69"/>
      <c r="AC4" s="68" t="s">
        <v>34</v>
      </c>
      <c r="AD4" s="69" t="s">
        <v>34</v>
      </c>
      <c r="AE4" s="69" t="s">
        <v>34</v>
      </c>
      <c r="AF4" s="69" t="s">
        <v>34</v>
      </c>
      <c r="AG4" s="69" t="s">
        <v>34</v>
      </c>
      <c r="AH4" s="66"/>
      <c r="AI4" s="66"/>
      <c r="AJ4" s="66"/>
      <c r="AK4" s="66"/>
      <c r="AL4" s="66"/>
      <c r="AM4" s="66"/>
      <c r="AN4" s="66"/>
    </row>
    <row r="5" spans="1:40" s="106" customFormat="1" ht="15.75" customHeight="1" x14ac:dyDescent="0.25">
      <c r="A5" s="91" t="s">
        <v>156</v>
      </c>
      <c r="B5" s="91" t="s">
        <v>275</v>
      </c>
      <c r="C5" s="148" t="s">
        <v>47</v>
      </c>
      <c r="D5" s="148" t="s">
        <v>52</v>
      </c>
      <c r="E5" s="148" t="s">
        <v>276</v>
      </c>
      <c r="F5" s="91" t="s">
        <v>277</v>
      </c>
      <c r="G5" s="185" t="s">
        <v>278</v>
      </c>
      <c r="H5" s="186">
        <v>42823</v>
      </c>
      <c r="I5" s="91" t="s">
        <v>279</v>
      </c>
      <c r="J5" s="91" t="s">
        <v>284</v>
      </c>
      <c r="K5" s="91" t="s">
        <v>1371</v>
      </c>
      <c r="L5" s="76" t="s">
        <v>34</v>
      </c>
      <c r="M5" s="76" t="s">
        <v>34</v>
      </c>
      <c r="N5" s="76" t="s">
        <v>34</v>
      </c>
      <c r="O5" s="146" t="s">
        <v>1370</v>
      </c>
      <c r="P5" s="193" t="s">
        <v>1356</v>
      </c>
      <c r="Q5" s="146" t="s">
        <v>36</v>
      </c>
      <c r="R5" s="146" t="s">
        <v>1357</v>
      </c>
      <c r="S5" s="109" t="s">
        <v>1358</v>
      </c>
      <c r="T5" s="148" t="s">
        <v>34</v>
      </c>
      <c r="U5" s="148" t="s">
        <v>34</v>
      </c>
      <c r="V5" s="192" t="s">
        <v>34</v>
      </c>
      <c r="W5" s="91" t="s">
        <v>34</v>
      </c>
      <c r="X5" s="148" t="s">
        <v>1470</v>
      </c>
      <c r="Y5" s="148" t="s">
        <v>125</v>
      </c>
      <c r="Z5" s="148" t="s">
        <v>1482</v>
      </c>
      <c r="AA5" s="148" t="s">
        <v>1464</v>
      </c>
      <c r="AB5" s="148"/>
      <c r="AC5" s="91" t="s">
        <v>125</v>
      </c>
      <c r="AD5" s="148" t="s">
        <v>277</v>
      </c>
      <c r="AE5" s="91" t="s">
        <v>285</v>
      </c>
      <c r="AF5" s="148" t="s">
        <v>34</v>
      </c>
      <c r="AG5" s="148" t="s">
        <v>34</v>
      </c>
      <c r="AH5" s="151"/>
      <c r="AI5" s="151"/>
      <c r="AJ5" s="151"/>
      <c r="AK5" s="151"/>
      <c r="AL5" s="151"/>
      <c r="AM5" s="151"/>
      <c r="AN5" s="151"/>
    </row>
    <row r="6" spans="1:40" s="106" customFormat="1" ht="15.75" customHeight="1" x14ac:dyDescent="0.25">
      <c r="A6" s="68" t="s">
        <v>64</v>
      </c>
      <c r="B6" s="68" t="s">
        <v>65</v>
      </c>
      <c r="C6" s="69" t="s">
        <v>47</v>
      </c>
      <c r="D6" s="69" t="s">
        <v>52</v>
      </c>
      <c r="E6" s="70" t="s">
        <v>66</v>
      </c>
      <c r="F6" s="68" t="s">
        <v>67</v>
      </c>
      <c r="G6" s="66" t="s">
        <v>69</v>
      </c>
      <c r="H6" s="71">
        <v>42732</v>
      </c>
      <c r="I6" s="68" t="s">
        <v>82</v>
      </c>
      <c r="J6" s="68" t="s">
        <v>83</v>
      </c>
      <c r="K6" s="68" t="s">
        <v>84</v>
      </c>
      <c r="L6" s="68" t="s">
        <v>34</v>
      </c>
      <c r="M6" s="68" t="s">
        <v>34</v>
      </c>
      <c r="N6" s="68" t="s">
        <v>34</v>
      </c>
      <c r="O6" s="72" t="s">
        <v>38</v>
      </c>
      <c r="P6" s="109" t="s">
        <v>85</v>
      </c>
      <c r="Q6" s="72" t="s">
        <v>36</v>
      </c>
      <c r="R6" s="109" t="s">
        <v>86</v>
      </c>
      <c r="S6" s="72" t="s">
        <v>34</v>
      </c>
      <c r="T6" s="111" t="str">
        <f>(IF(U6="***","***",(IF(U6="NO","NO",(Q6)))))</f>
        <v>Organismos Nacionales</v>
      </c>
      <c r="U6" s="112" t="s">
        <v>94</v>
      </c>
      <c r="V6" s="113" t="s">
        <v>98</v>
      </c>
      <c r="W6" s="114" t="s">
        <v>100</v>
      </c>
      <c r="X6" s="115" t="s">
        <v>79</v>
      </c>
      <c r="Y6" s="115" t="s">
        <v>34</v>
      </c>
      <c r="Z6" s="115" t="s">
        <v>1501</v>
      </c>
      <c r="AA6" s="115" t="s">
        <v>34</v>
      </c>
      <c r="AB6" s="115"/>
      <c r="AC6" s="115" t="s">
        <v>34</v>
      </c>
      <c r="AD6" s="115" t="s">
        <v>34</v>
      </c>
      <c r="AE6" s="114" t="s">
        <v>34</v>
      </c>
      <c r="AF6" s="115" t="s">
        <v>34</v>
      </c>
      <c r="AG6" s="75" t="s">
        <v>111</v>
      </c>
      <c r="AH6" s="66"/>
      <c r="AI6" s="66"/>
      <c r="AJ6" s="66"/>
      <c r="AK6" s="66"/>
      <c r="AL6" s="66"/>
      <c r="AM6" s="66"/>
      <c r="AN6" s="66"/>
    </row>
    <row r="7" spans="1:40" ht="15.75" customHeight="1" x14ac:dyDescent="0.25">
      <c r="A7" s="68" t="s">
        <v>64</v>
      </c>
      <c r="B7" s="68" t="s">
        <v>65</v>
      </c>
      <c r="C7" s="69" t="s">
        <v>47</v>
      </c>
      <c r="D7" s="69" t="s">
        <v>52</v>
      </c>
      <c r="E7" s="70" t="s">
        <v>117</v>
      </c>
      <c r="F7" s="76" t="s">
        <v>118</v>
      </c>
      <c r="G7" s="66" t="s">
        <v>69</v>
      </c>
      <c r="H7" s="71">
        <v>42732</v>
      </c>
      <c r="I7" s="68" t="s">
        <v>119</v>
      </c>
      <c r="J7" s="68" t="s">
        <v>120</v>
      </c>
      <c r="K7" s="68" t="s">
        <v>34</v>
      </c>
      <c r="L7" s="68" t="s">
        <v>34</v>
      </c>
      <c r="M7" s="68" t="s">
        <v>34</v>
      </c>
      <c r="N7" s="68" t="s">
        <v>34</v>
      </c>
      <c r="O7" s="72" t="s">
        <v>49</v>
      </c>
      <c r="P7" s="109" t="s">
        <v>121</v>
      </c>
      <c r="Q7" s="72" t="s">
        <v>36</v>
      </c>
      <c r="R7" s="109" t="s">
        <v>122</v>
      </c>
      <c r="S7" s="72" t="s">
        <v>124</v>
      </c>
      <c r="T7" s="69" t="s">
        <v>34</v>
      </c>
      <c r="U7" s="68" t="s">
        <v>34</v>
      </c>
      <c r="V7" s="73" t="s">
        <v>34</v>
      </c>
      <c r="W7" s="68" t="s">
        <v>34</v>
      </c>
      <c r="X7" s="68" t="s">
        <v>1470</v>
      </c>
      <c r="Y7" s="76" t="s">
        <v>125</v>
      </c>
      <c r="Z7" s="68" t="s">
        <v>34</v>
      </c>
      <c r="AA7" s="148" t="s">
        <v>1464</v>
      </c>
      <c r="AB7" s="68"/>
      <c r="AC7" s="76" t="s">
        <v>125</v>
      </c>
      <c r="AD7" s="69" t="s">
        <v>65</v>
      </c>
      <c r="AE7" s="77" t="s">
        <v>126</v>
      </c>
      <c r="AF7" s="66" t="s">
        <v>127</v>
      </c>
      <c r="AG7" s="69" t="s">
        <v>34</v>
      </c>
      <c r="AH7" s="66"/>
      <c r="AI7" s="66"/>
      <c r="AJ7" s="66"/>
      <c r="AK7" s="66"/>
      <c r="AL7" s="66"/>
      <c r="AM7" s="66"/>
      <c r="AN7" s="66"/>
    </row>
    <row r="8" spans="1:40" ht="15.75" customHeight="1" x14ac:dyDescent="0.25">
      <c r="A8" s="68" t="s">
        <v>64</v>
      </c>
      <c r="B8" s="68" t="s">
        <v>65</v>
      </c>
      <c r="C8" s="69" t="s">
        <v>47</v>
      </c>
      <c r="D8" s="69" t="s">
        <v>52</v>
      </c>
      <c r="E8" s="70" t="s">
        <v>128</v>
      </c>
      <c r="F8" s="76" t="s">
        <v>129</v>
      </c>
      <c r="G8" s="66" t="s">
        <v>130</v>
      </c>
      <c r="H8" s="71">
        <v>42732</v>
      </c>
      <c r="I8" s="68" t="s">
        <v>82</v>
      </c>
      <c r="J8" s="68" t="s">
        <v>83</v>
      </c>
      <c r="K8" s="68" t="s">
        <v>34</v>
      </c>
      <c r="L8" s="68" t="s">
        <v>34</v>
      </c>
      <c r="M8" s="68" t="s">
        <v>34</v>
      </c>
      <c r="N8" s="68" t="s">
        <v>34</v>
      </c>
      <c r="O8" s="68" t="s">
        <v>34</v>
      </c>
      <c r="P8" s="66" t="s">
        <v>65</v>
      </c>
      <c r="Q8" s="72" t="s">
        <v>36</v>
      </c>
      <c r="R8" s="109" t="s">
        <v>131</v>
      </c>
      <c r="S8" s="72" t="s">
        <v>34</v>
      </c>
      <c r="T8" s="69" t="s">
        <v>34</v>
      </c>
      <c r="U8" s="68" t="s">
        <v>34</v>
      </c>
      <c r="V8" s="73" t="s">
        <v>34</v>
      </c>
      <c r="W8" s="68" t="s">
        <v>34</v>
      </c>
      <c r="X8" s="69" t="s">
        <v>1470</v>
      </c>
      <c r="Y8" s="69" t="s">
        <v>125</v>
      </c>
      <c r="Z8" s="69" t="s">
        <v>34</v>
      </c>
      <c r="AA8" s="148" t="s">
        <v>1464</v>
      </c>
      <c r="AB8" s="69"/>
      <c r="AC8" s="74" t="s">
        <v>34</v>
      </c>
      <c r="AD8" s="75" t="s">
        <v>34</v>
      </c>
      <c r="AE8" s="75" t="s">
        <v>34</v>
      </c>
      <c r="AF8" s="75" t="s">
        <v>34</v>
      </c>
      <c r="AG8" s="75" t="s">
        <v>111</v>
      </c>
      <c r="AH8" s="66"/>
      <c r="AI8" s="66"/>
      <c r="AJ8" s="66"/>
      <c r="AK8" s="66"/>
      <c r="AL8" s="66"/>
      <c r="AM8" s="66"/>
      <c r="AN8" s="66"/>
    </row>
    <row r="9" spans="1:40" ht="15.75" customHeight="1" x14ac:dyDescent="0.25">
      <c r="A9" s="68" t="s">
        <v>64</v>
      </c>
      <c r="B9" s="68" t="s">
        <v>65</v>
      </c>
      <c r="C9" s="69" t="s">
        <v>47</v>
      </c>
      <c r="D9" s="69" t="s">
        <v>52</v>
      </c>
      <c r="E9" s="70" t="s">
        <v>128</v>
      </c>
      <c r="F9" s="76" t="s">
        <v>135</v>
      </c>
      <c r="G9" s="66" t="s">
        <v>130</v>
      </c>
      <c r="H9" s="71">
        <v>42732</v>
      </c>
      <c r="I9" s="68" t="s">
        <v>82</v>
      </c>
      <c r="J9" s="68" t="s">
        <v>83</v>
      </c>
      <c r="K9" s="68" t="s">
        <v>34</v>
      </c>
      <c r="L9" s="68" t="s">
        <v>34</v>
      </c>
      <c r="M9" s="68" t="s">
        <v>34</v>
      </c>
      <c r="N9" s="68" t="s">
        <v>34</v>
      </c>
      <c r="O9" s="68" t="s">
        <v>34</v>
      </c>
      <c r="P9" s="66" t="s">
        <v>65</v>
      </c>
      <c r="Q9" s="72" t="s">
        <v>36</v>
      </c>
      <c r="R9" s="109" t="s">
        <v>136</v>
      </c>
      <c r="S9" s="72" t="s">
        <v>34</v>
      </c>
      <c r="T9" s="69" t="s">
        <v>34</v>
      </c>
      <c r="U9" s="68" t="s">
        <v>34</v>
      </c>
      <c r="V9" s="73" t="s">
        <v>34</v>
      </c>
      <c r="W9" s="68" t="s">
        <v>34</v>
      </c>
      <c r="X9" s="69" t="s">
        <v>1470</v>
      </c>
      <c r="Y9" s="69" t="s">
        <v>125</v>
      </c>
      <c r="Z9" s="69" t="s">
        <v>34</v>
      </c>
      <c r="AA9" s="148" t="s">
        <v>1464</v>
      </c>
      <c r="AB9" s="69"/>
      <c r="AC9" s="74" t="s">
        <v>34</v>
      </c>
      <c r="AD9" s="75" t="s">
        <v>34</v>
      </c>
      <c r="AE9" s="75" t="s">
        <v>34</v>
      </c>
      <c r="AF9" s="75" t="s">
        <v>34</v>
      </c>
      <c r="AG9" s="75" t="s">
        <v>111</v>
      </c>
      <c r="AH9" s="66"/>
      <c r="AI9" s="66"/>
      <c r="AJ9" s="66"/>
      <c r="AK9" s="66"/>
      <c r="AL9" s="66"/>
      <c r="AM9" s="66"/>
      <c r="AN9" s="66"/>
    </row>
    <row r="10" spans="1:40" ht="15.75" customHeight="1" x14ac:dyDescent="0.25">
      <c r="A10" s="68" t="s">
        <v>64</v>
      </c>
      <c r="B10" s="68" t="s">
        <v>65</v>
      </c>
      <c r="C10" s="69" t="s">
        <v>47</v>
      </c>
      <c r="D10" s="69" t="s">
        <v>52</v>
      </c>
      <c r="E10" s="70" t="s">
        <v>137</v>
      </c>
      <c r="F10" s="76" t="s">
        <v>138</v>
      </c>
      <c r="G10" s="66" t="s">
        <v>130</v>
      </c>
      <c r="H10" s="71">
        <v>42732</v>
      </c>
      <c r="I10" s="68" t="s">
        <v>82</v>
      </c>
      <c r="J10" s="68" t="s">
        <v>83</v>
      </c>
      <c r="K10" s="68" t="s">
        <v>34</v>
      </c>
      <c r="L10" s="68" t="s">
        <v>34</v>
      </c>
      <c r="M10" s="68" t="s">
        <v>34</v>
      </c>
      <c r="N10" s="68" t="s">
        <v>34</v>
      </c>
      <c r="O10" s="72" t="s">
        <v>49</v>
      </c>
      <c r="P10" s="109" t="s">
        <v>140</v>
      </c>
      <c r="Q10" s="72" t="s">
        <v>36</v>
      </c>
      <c r="R10" s="109" t="s">
        <v>142</v>
      </c>
      <c r="S10" s="72" t="s">
        <v>34</v>
      </c>
      <c r="T10" s="133" t="s">
        <v>34</v>
      </c>
      <c r="U10" s="76" t="s">
        <v>34</v>
      </c>
      <c r="V10" s="187" t="s">
        <v>34</v>
      </c>
      <c r="W10" s="76" t="s">
        <v>34</v>
      </c>
      <c r="X10" s="133" t="s">
        <v>1470</v>
      </c>
      <c r="Y10" s="133" t="s">
        <v>125</v>
      </c>
      <c r="Z10" s="133" t="s">
        <v>34</v>
      </c>
      <c r="AA10" s="148" t="s">
        <v>1464</v>
      </c>
      <c r="AB10" s="133"/>
      <c r="AC10" s="91" t="s">
        <v>34</v>
      </c>
      <c r="AD10" s="148" t="s">
        <v>34</v>
      </c>
      <c r="AE10" s="148" t="s">
        <v>34</v>
      </c>
      <c r="AF10" s="148" t="s">
        <v>34</v>
      </c>
      <c r="AG10" s="148" t="s">
        <v>111</v>
      </c>
      <c r="AH10" s="151"/>
      <c r="AI10" s="151"/>
      <c r="AJ10" s="66"/>
      <c r="AK10" s="66"/>
      <c r="AL10" s="66"/>
      <c r="AM10" s="66"/>
      <c r="AN10" s="66"/>
    </row>
    <row r="11" spans="1:40" ht="15.75" customHeight="1" x14ac:dyDescent="0.25">
      <c r="A11" s="68" t="s">
        <v>64</v>
      </c>
      <c r="B11" s="68" t="s">
        <v>65</v>
      </c>
      <c r="C11" s="69" t="s">
        <v>47</v>
      </c>
      <c r="D11" s="69" t="s">
        <v>52</v>
      </c>
      <c r="E11" s="70" t="s">
        <v>145</v>
      </c>
      <c r="F11" s="76" t="s">
        <v>146</v>
      </c>
      <c r="G11" s="66" t="s">
        <v>130</v>
      </c>
      <c r="H11" s="71">
        <v>42732</v>
      </c>
      <c r="I11" s="68" t="s">
        <v>82</v>
      </c>
      <c r="J11" s="68" t="s">
        <v>83</v>
      </c>
      <c r="K11" s="68" t="s">
        <v>34</v>
      </c>
      <c r="L11" s="68" t="s">
        <v>34</v>
      </c>
      <c r="M11" s="68" t="s">
        <v>34</v>
      </c>
      <c r="N11" s="68" t="s">
        <v>34</v>
      </c>
      <c r="O11" s="68" t="s">
        <v>34</v>
      </c>
      <c r="P11" s="66" t="s">
        <v>65</v>
      </c>
      <c r="Q11" s="72" t="s">
        <v>36</v>
      </c>
      <c r="R11" s="109" t="s">
        <v>149</v>
      </c>
      <c r="S11" s="72" t="s">
        <v>34</v>
      </c>
      <c r="T11" s="133" t="s">
        <v>34</v>
      </c>
      <c r="U11" s="76" t="s">
        <v>34</v>
      </c>
      <c r="V11" s="187" t="s">
        <v>34</v>
      </c>
      <c r="W11" s="76" t="s">
        <v>34</v>
      </c>
      <c r="X11" s="133" t="s">
        <v>1470</v>
      </c>
      <c r="Y11" s="133" t="s">
        <v>125</v>
      </c>
      <c r="Z11" s="133" t="s">
        <v>34</v>
      </c>
      <c r="AA11" s="148" t="s">
        <v>1464</v>
      </c>
      <c r="AB11" s="133"/>
      <c r="AC11" s="91" t="s">
        <v>34</v>
      </c>
      <c r="AD11" s="148" t="s">
        <v>34</v>
      </c>
      <c r="AE11" s="148" t="s">
        <v>34</v>
      </c>
      <c r="AF11" s="148" t="s">
        <v>34</v>
      </c>
      <c r="AG11" s="148" t="s">
        <v>111</v>
      </c>
      <c r="AH11" s="151"/>
      <c r="AI11" s="151"/>
      <c r="AJ11" s="66"/>
      <c r="AK11" s="66"/>
      <c r="AL11" s="66"/>
      <c r="AM11" s="66"/>
      <c r="AN11" s="66"/>
    </row>
    <row r="12" spans="1:40" s="180" customFormat="1" ht="15.75" customHeight="1" x14ac:dyDescent="0.25">
      <c r="A12" s="68" t="s">
        <v>64</v>
      </c>
      <c r="B12" s="68" t="s">
        <v>65</v>
      </c>
      <c r="C12" s="69" t="s">
        <v>47</v>
      </c>
      <c r="D12" s="69" t="s">
        <v>52</v>
      </c>
      <c r="E12" s="70" t="s">
        <v>152</v>
      </c>
      <c r="F12" s="76" t="s">
        <v>153</v>
      </c>
      <c r="G12" s="66" t="s">
        <v>130</v>
      </c>
      <c r="H12" s="71">
        <v>42732</v>
      </c>
      <c r="I12" s="68" t="s">
        <v>82</v>
      </c>
      <c r="J12" s="68" t="s">
        <v>83</v>
      </c>
      <c r="K12" s="68" t="s">
        <v>34</v>
      </c>
      <c r="L12" s="68" t="s">
        <v>34</v>
      </c>
      <c r="M12" s="68" t="s">
        <v>34</v>
      </c>
      <c r="N12" s="68" t="s">
        <v>34</v>
      </c>
      <c r="O12" s="68" t="s">
        <v>34</v>
      </c>
      <c r="P12" s="66" t="s">
        <v>65</v>
      </c>
      <c r="Q12" s="72" t="s">
        <v>36</v>
      </c>
      <c r="R12" s="109" t="s">
        <v>154</v>
      </c>
      <c r="S12" s="72" t="s">
        <v>34</v>
      </c>
      <c r="T12" s="133" t="s">
        <v>34</v>
      </c>
      <c r="U12" s="76" t="s">
        <v>34</v>
      </c>
      <c r="V12" s="187" t="s">
        <v>34</v>
      </c>
      <c r="W12" s="76" t="s">
        <v>34</v>
      </c>
      <c r="X12" s="133" t="s">
        <v>1470</v>
      </c>
      <c r="Y12" s="133" t="s">
        <v>125</v>
      </c>
      <c r="Z12" s="133" t="s">
        <v>34</v>
      </c>
      <c r="AA12" s="148" t="s">
        <v>1464</v>
      </c>
      <c r="AB12" s="133"/>
      <c r="AC12" s="91" t="s">
        <v>34</v>
      </c>
      <c r="AD12" s="148" t="s">
        <v>34</v>
      </c>
      <c r="AE12" s="148" t="s">
        <v>34</v>
      </c>
      <c r="AF12" s="148" t="s">
        <v>34</v>
      </c>
      <c r="AG12" s="148" t="s">
        <v>111</v>
      </c>
      <c r="AH12" s="151"/>
      <c r="AI12" s="151"/>
      <c r="AJ12" s="66"/>
      <c r="AK12" s="66"/>
      <c r="AL12" s="66"/>
      <c r="AM12" s="66"/>
      <c r="AN12" s="66"/>
    </row>
    <row r="13" spans="1:40" ht="15.75" customHeight="1" x14ac:dyDescent="0.25">
      <c r="A13" s="66" t="s">
        <v>1316</v>
      </c>
      <c r="B13" s="68" t="s">
        <v>1317</v>
      </c>
      <c r="C13" s="68" t="s">
        <v>47</v>
      </c>
      <c r="D13" s="68" t="s">
        <v>52</v>
      </c>
      <c r="E13" s="68" t="s">
        <v>1318</v>
      </c>
      <c r="F13" s="76" t="s">
        <v>1310</v>
      </c>
      <c r="G13" s="68" t="s">
        <v>1319</v>
      </c>
      <c r="H13" s="96">
        <v>42795</v>
      </c>
      <c r="I13" s="68" t="s">
        <v>34</v>
      </c>
      <c r="J13" s="68" t="s">
        <v>34</v>
      </c>
      <c r="K13" s="68" t="s">
        <v>34</v>
      </c>
      <c r="L13" s="69" t="s">
        <v>34</v>
      </c>
      <c r="M13" s="68" t="s">
        <v>34</v>
      </c>
      <c r="N13" s="68" t="s">
        <v>34</v>
      </c>
      <c r="O13" s="97" t="s">
        <v>49</v>
      </c>
      <c r="P13" s="97" t="s">
        <v>1313</v>
      </c>
      <c r="Q13" s="69" t="s">
        <v>34</v>
      </c>
      <c r="R13" s="68" t="s">
        <v>63</v>
      </c>
      <c r="S13" s="68" t="s">
        <v>34</v>
      </c>
      <c r="T13" s="133" t="s">
        <v>34</v>
      </c>
      <c r="U13" s="133" t="s">
        <v>34</v>
      </c>
      <c r="V13" s="133" t="s">
        <v>34</v>
      </c>
      <c r="W13" s="133" t="s">
        <v>34</v>
      </c>
      <c r="X13" s="133" t="s">
        <v>34</v>
      </c>
      <c r="Y13" s="122" t="s">
        <v>34</v>
      </c>
      <c r="Z13" s="122" t="s">
        <v>34</v>
      </c>
      <c r="AA13" s="122" t="s">
        <v>34</v>
      </c>
      <c r="AB13" s="133"/>
      <c r="AC13" s="76" t="s">
        <v>34</v>
      </c>
      <c r="AD13" s="133" t="s">
        <v>34</v>
      </c>
      <c r="AE13" s="133" t="s">
        <v>34</v>
      </c>
      <c r="AF13" s="133" t="s">
        <v>34</v>
      </c>
      <c r="AG13" s="133" t="s">
        <v>34</v>
      </c>
      <c r="AH13" s="151"/>
      <c r="AI13" s="151"/>
      <c r="AJ13" s="66"/>
      <c r="AK13" s="66"/>
      <c r="AL13" s="66"/>
      <c r="AM13" s="66"/>
      <c r="AN13" s="66"/>
    </row>
    <row r="14" spans="1:40" ht="15.75" customHeight="1" x14ac:dyDescent="0.25">
      <c r="A14" s="68" t="s">
        <v>387</v>
      </c>
      <c r="B14" s="68" t="s">
        <v>389</v>
      </c>
      <c r="C14" s="68" t="s">
        <v>47</v>
      </c>
      <c r="D14" s="68" t="s">
        <v>52</v>
      </c>
      <c r="E14" s="78" t="s">
        <v>390</v>
      </c>
      <c r="F14" s="91" t="s">
        <v>391</v>
      </c>
      <c r="G14" s="66" t="s">
        <v>392</v>
      </c>
      <c r="H14" s="94">
        <v>42719</v>
      </c>
      <c r="I14" s="74" t="s">
        <v>393</v>
      </c>
      <c r="J14" s="74" t="s">
        <v>367</v>
      </c>
      <c r="K14" s="74" t="s">
        <v>34</v>
      </c>
      <c r="L14" s="95" t="s">
        <v>36</v>
      </c>
      <c r="M14" s="95" t="s">
        <v>398</v>
      </c>
      <c r="N14" s="95" t="s">
        <v>34</v>
      </c>
      <c r="O14" s="81" t="s">
        <v>49</v>
      </c>
      <c r="P14" s="109" t="s">
        <v>403</v>
      </c>
      <c r="Q14" s="81" t="s">
        <v>36</v>
      </c>
      <c r="R14" s="168" t="s">
        <v>404</v>
      </c>
      <c r="S14" s="81" t="s">
        <v>34</v>
      </c>
      <c r="T14" s="148" t="str">
        <f>(IF(U14="***","***",(IF(U14="NO","NO",(Q14)))))</f>
        <v>Organismos Nacionales</v>
      </c>
      <c r="U14" s="231" t="s">
        <v>1481</v>
      </c>
      <c r="V14" s="232" t="str">
        <f>HYPERLINK("http://ide.se.gov.ar/geonetwork/srv/spa/csw?service=CSW&amp;request=GetCapabilities","http://ide.se.gov.ar/geonetwork/srv/spa/csw?service=CSW&amp;request=GetCapabilities")</f>
        <v>http://ide.se.gov.ar/geonetwork/srv/spa/csw?service=CSW&amp;request=GetCapabilities</v>
      </c>
      <c r="W14" s="91" t="s">
        <v>75</v>
      </c>
      <c r="X14" s="91" t="s">
        <v>79</v>
      </c>
      <c r="Y14" s="235" t="s">
        <v>217</v>
      </c>
      <c r="Z14" s="91" t="s">
        <v>34</v>
      </c>
      <c r="AA14" s="91" t="s">
        <v>1464</v>
      </c>
      <c r="AB14" s="91"/>
      <c r="AC14" s="91" t="s">
        <v>217</v>
      </c>
      <c r="AD14" s="91" t="s">
        <v>414</v>
      </c>
      <c r="AE14" s="91" t="s">
        <v>415</v>
      </c>
      <c r="AF14" s="91" t="s">
        <v>34</v>
      </c>
      <c r="AG14" s="91" t="s">
        <v>174</v>
      </c>
      <c r="AH14" s="151"/>
      <c r="AI14" s="151"/>
      <c r="AJ14" s="66"/>
      <c r="AK14" s="66"/>
      <c r="AL14" s="66"/>
      <c r="AM14" s="66"/>
      <c r="AN14" s="66"/>
    </row>
    <row r="15" spans="1:40" ht="15.75" customHeight="1" x14ac:dyDescent="0.25">
      <c r="A15" s="66" t="s">
        <v>188</v>
      </c>
      <c r="B15" s="68" t="s">
        <v>189</v>
      </c>
      <c r="C15" s="68" t="s">
        <v>47</v>
      </c>
      <c r="D15" s="68" t="s">
        <v>52</v>
      </c>
      <c r="E15" s="78" t="s">
        <v>190</v>
      </c>
      <c r="F15" s="76" t="s">
        <v>196</v>
      </c>
      <c r="G15" s="68" t="s">
        <v>198</v>
      </c>
      <c r="H15" s="79">
        <v>42795</v>
      </c>
      <c r="I15" s="68" t="s">
        <v>1462</v>
      </c>
      <c r="J15" s="68" t="s">
        <v>1461</v>
      </c>
      <c r="K15" s="68" t="s">
        <v>200</v>
      </c>
      <c r="L15" s="68" t="s">
        <v>34</v>
      </c>
      <c r="M15" s="68" t="s">
        <v>34</v>
      </c>
      <c r="N15" s="68" t="s">
        <v>34</v>
      </c>
      <c r="O15" s="80" t="s">
        <v>49</v>
      </c>
      <c r="P15" s="97" t="s">
        <v>1460</v>
      </c>
      <c r="Q15" s="81" t="s">
        <v>36</v>
      </c>
      <c r="R15" s="72" t="s">
        <v>202</v>
      </c>
      <c r="S15" s="72" t="s">
        <v>203</v>
      </c>
      <c r="T15" s="69" t="s">
        <v>34</v>
      </c>
      <c r="U15" s="69" t="s">
        <v>34</v>
      </c>
      <c r="V15" s="69" t="s">
        <v>34</v>
      </c>
      <c r="W15" s="69" t="s">
        <v>34</v>
      </c>
      <c r="X15" s="68" t="s">
        <v>1470</v>
      </c>
      <c r="Y15" s="69" t="s">
        <v>125</v>
      </c>
      <c r="Z15" s="69" t="s">
        <v>34</v>
      </c>
      <c r="AA15" s="148" t="s">
        <v>1464</v>
      </c>
      <c r="AB15" s="69"/>
      <c r="AC15" s="68" t="s">
        <v>34</v>
      </c>
      <c r="AD15" s="69" t="s">
        <v>34</v>
      </c>
      <c r="AE15" s="69" t="s">
        <v>34</v>
      </c>
      <c r="AF15" s="69" t="s">
        <v>34</v>
      </c>
      <c r="AG15" s="69" t="s">
        <v>34</v>
      </c>
      <c r="AH15" s="66"/>
      <c r="AI15" s="66"/>
      <c r="AJ15" s="66"/>
      <c r="AK15" s="66"/>
      <c r="AL15" s="66"/>
      <c r="AM15" s="66"/>
      <c r="AN15" s="66"/>
    </row>
    <row r="16" spans="1:40" ht="15.75" customHeight="1" x14ac:dyDescent="0.25">
      <c r="A16" s="68" t="s">
        <v>156</v>
      </c>
      <c r="B16" s="68" t="s">
        <v>227</v>
      </c>
      <c r="C16" s="69" t="s">
        <v>47</v>
      </c>
      <c r="D16" s="69" t="s">
        <v>52</v>
      </c>
      <c r="E16" s="70" t="s">
        <v>229</v>
      </c>
      <c r="F16" s="152" t="str">
        <f>HYPERLINK("http://www.ign.gob.ar/","IGN")</f>
        <v>IGN</v>
      </c>
      <c r="G16" s="68" t="s">
        <v>234</v>
      </c>
      <c r="H16" s="71">
        <v>42661</v>
      </c>
      <c r="I16" s="68" t="s">
        <v>182</v>
      </c>
      <c r="J16" s="68" t="s">
        <v>235</v>
      </c>
      <c r="K16" s="68" t="s">
        <v>34</v>
      </c>
      <c r="L16" s="68" t="s">
        <v>34</v>
      </c>
      <c r="M16" s="68" t="s">
        <v>34</v>
      </c>
      <c r="N16" s="68" t="s">
        <v>34</v>
      </c>
      <c r="O16" s="72" t="s">
        <v>38</v>
      </c>
      <c r="P16" s="109" t="s">
        <v>240</v>
      </c>
      <c r="Q16" s="72" t="s">
        <v>36</v>
      </c>
      <c r="R16" s="72" t="s">
        <v>241</v>
      </c>
      <c r="S16" s="109" t="s">
        <v>241</v>
      </c>
      <c r="T16" s="69" t="s">
        <v>34</v>
      </c>
      <c r="U16" s="68" t="s">
        <v>34</v>
      </c>
      <c r="V16" s="73" t="s">
        <v>34</v>
      </c>
      <c r="W16" s="68" t="s">
        <v>181</v>
      </c>
      <c r="X16" s="68" t="s">
        <v>1470</v>
      </c>
      <c r="Y16" s="68" t="s">
        <v>125</v>
      </c>
      <c r="Z16" s="68" t="s">
        <v>34</v>
      </c>
      <c r="AA16" s="148" t="s">
        <v>1464</v>
      </c>
      <c r="AB16" s="68"/>
      <c r="AC16" s="68" t="s">
        <v>125</v>
      </c>
      <c r="AD16" s="76" t="s">
        <v>242</v>
      </c>
      <c r="AE16" s="90" t="s">
        <v>243</v>
      </c>
      <c r="AF16" s="69" t="s">
        <v>34</v>
      </c>
      <c r="AG16" s="69" t="s">
        <v>34</v>
      </c>
      <c r="AH16" s="66"/>
      <c r="AI16" s="66"/>
      <c r="AJ16" s="66"/>
      <c r="AK16" s="66"/>
      <c r="AL16" s="66"/>
      <c r="AM16" s="66"/>
      <c r="AN16" s="66"/>
    </row>
    <row r="17" spans="1:40" ht="15.75" customHeight="1" x14ac:dyDescent="0.25">
      <c r="A17" s="68" t="s">
        <v>204</v>
      </c>
      <c r="B17" s="68" t="s">
        <v>205</v>
      </c>
      <c r="C17" s="69" t="s">
        <v>47</v>
      </c>
      <c r="D17" s="69" t="s">
        <v>52</v>
      </c>
      <c r="E17" s="70" t="s">
        <v>206</v>
      </c>
      <c r="F17" s="151" t="s">
        <v>207</v>
      </c>
      <c r="G17" s="68" t="s">
        <v>208</v>
      </c>
      <c r="H17" s="79">
        <v>42795</v>
      </c>
      <c r="I17" s="68" t="s">
        <v>209</v>
      </c>
      <c r="J17" s="68" t="s">
        <v>194</v>
      </c>
      <c r="K17" s="68" t="s">
        <v>34</v>
      </c>
      <c r="L17" s="68" t="s">
        <v>34</v>
      </c>
      <c r="M17" s="68" t="s">
        <v>34</v>
      </c>
      <c r="N17" s="68" t="s">
        <v>34</v>
      </c>
      <c r="O17" s="81" t="s">
        <v>49</v>
      </c>
      <c r="P17" s="82" t="s">
        <v>211</v>
      </c>
      <c r="Q17" s="72" t="s">
        <v>36</v>
      </c>
      <c r="R17" s="109" t="s">
        <v>213</v>
      </c>
      <c r="S17" s="109" t="s">
        <v>215</v>
      </c>
      <c r="T17" s="69" t="str">
        <f>(IF(U17="***","***",(IF(U17="NO","NO",(Q17)))))</f>
        <v>Organismos Nacionales</v>
      </c>
      <c r="U17" s="66" t="s">
        <v>216</v>
      </c>
      <c r="V17" s="73" t="s">
        <v>216</v>
      </c>
      <c r="W17" s="68" t="s">
        <v>75</v>
      </c>
      <c r="X17" s="68" t="s">
        <v>79</v>
      </c>
      <c r="Y17" s="230" t="s">
        <v>217</v>
      </c>
      <c r="Z17" s="68" t="s">
        <v>34</v>
      </c>
      <c r="AA17" s="68" t="s">
        <v>1464</v>
      </c>
      <c r="AB17" s="68"/>
      <c r="AC17" s="68" t="s">
        <v>217</v>
      </c>
      <c r="AD17" s="83" t="s">
        <v>205</v>
      </c>
      <c r="AE17" s="77" t="s">
        <v>219</v>
      </c>
      <c r="AF17" s="84" t="s">
        <v>34</v>
      </c>
      <c r="AG17" s="83" t="s">
        <v>174</v>
      </c>
      <c r="AH17" s="66"/>
      <c r="AI17" s="66"/>
      <c r="AJ17" s="66"/>
      <c r="AK17" s="66"/>
      <c r="AL17" s="66"/>
      <c r="AM17" s="66"/>
      <c r="AN17" s="66"/>
    </row>
    <row r="18" spans="1:40" ht="15.75" customHeight="1" x14ac:dyDescent="0.25">
      <c r="A18" s="68" t="s">
        <v>245</v>
      </c>
      <c r="B18" s="68" t="s">
        <v>246</v>
      </c>
      <c r="C18" s="69" t="s">
        <v>47</v>
      </c>
      <c r="D18" s="69" t="s">
        <v>52</v>
      </c>
      <c r="E18" s="70" t="s">
        <v>248</v>
      </c>
      <c r="F18" s="76" t="s">
        <v>249</v>
      </c>
      <c r="G18" s="66" t="s">
        <v>251</v>
      </c>
      <c r="H18" s="71">
        <v>42795</v>
      </c>
      <c r="I18" s="91" t="s">
        <v>253</v>
      </c>
      <c r="J18" s="66" t="s">
        <v>254</v>
      </c>
      <c r="K18" s="91" t="s">
        <v>1359</v>
      </c>
      <c r="L18" s="68" t="s">
        <v>34</v>
      </c>
      <c r="M18" s="68" t="s">
        <v>34</v>
      </c>
      <c r="N18" s="68" t="s">
        <v>34</v>
      </c>
      <c r="O18" s="81" t="s">
        <v>49</v>
      </c>
      <c r="P18" s="109" t="s">
        <v>255</v>
      </c>
      <c r="Q18" s="72" t="s">
        <v>36</v>
      </c>
      <c r="R18" s="72" t="s">
        <v>256</v>
      </c>
      <c r="S18" s="109" t="s">
        <v>257</v>
      </c>
      <c r="T18" s="69" t="str">
        <f>(IF(U18="***","***",(IF(U18="NO","NO",(Q18)))))</f>
        <v>Organismos Nacionales</v>
      </c>
      <c r="U18" s="86" t="s">
        <v>258</v>
      </c>
      <c r="V18" s="87" t="s">
        <v>265</v>
      </c>
      <c r="W18" s="68" t="s">
        <v>270</v>
      </c>
      <c r="X18" s="68" t="s">
        <v>1470</v>
      </c>
      <c r="Y18" s="68" t="s">
        <v>125</v>
      </c>
      <c r="Z18" s="68" t="s">
        <v>34</v>
      </c>
      <c r="AA18" s="68" t="s">
        <v>1464</v>
      </c>
      <c r="AB18" s="68"/>
      <c r="AC18" s="88" t="s">
        <v>217</v>
      </c>
      <c r="AD18" s="89" t="s">
        <v>246</v>
      </c>
      <c r="AE18" s="90" t="s">
        <v>274</v>
      </c>
      <c r="AF18" s="69" t="s">
        <v>34</v>
      </c>
      <c r="AG18" s="83" t="s">
        <v>174</v>
      </c>
      <c r="AH18" s="66"/>
      <c r="AI18" s="66"/>
      <c r="AJ18" s="66"/>
      <c r="AK18" s="66"/>
      <c r="AL18" s="66"/>
      <c r="AM18" s="66"/>
      <c r="AN18" s="66"/>
    </row>
    <row r="19" spans="1:40" ht="15.75" customHeight="1" x14ac:dyDescent="0.25">
      <c r="A19" s="91" t="s">
        <v>176</v>
      </c>
      <c r="B19" s="91" t="s">
        <v>177</v>
      </c>
      <c r="C19" s="148" t="s">
        <v>47</v>
      </c>
      <c r="D19" s="148" t="s">
        <v>52</v>
      </c>
      <c r="E19" s="148" t="s">
        <v>1389</v>
      </c>
      <c r="F19" s="185" t="str">
        <f>HYPERLINK("http://www.mapaeducativo.edu.ar/","Mapa Educativo")</f>
        <v>Mapa Educativo</v>
      </c>
      <c r="G19" s="185" t="s">
        <v>1390</v>
      </c>
      <c r="H19" s="194">
        <v>42844</v>
      </c>
      <c r="I19" s="91" t="s">
        <v>1391</v>
      </c>
      <c r="J19" s="91" t="s">
        <v>1392</v>
      </c>
      <c r="K19" s="91" t="s">
        <v>1393</v>
      </c>
      <c r="L19" s="76" t="s">
        <v>34</v>
      </c>
      <c r="M19" s="76" t="s">
        <v>34</v>
      </c>
      <c r="N19" s="76" t="s">
        <v>34</v>
      </c>
      <c r="O19" s="146" t="s">
        <v>49</v>
      </c>
      <c r="P19" s="109" t="s">
        <v>1396</v>
      </c>
      <c r="Q19" s="146" t="s">
        <v>36</v>
      </c>
      <c r="R19" s="146" t="s">
        <v>1394</v>
      </c>
      <c r="S19" s="202" t="s">
        <v>1395</v>
      </c>
      <c r="T19" s="148" t="s">
        <v>34</v>
      </c>
      <c r="U19" s="91" t="s">
        <v>34</v>
      </c>
      <c r="V19" s="192" t="s">
        <v>34</v>
      </c>
      <c r="W19" s="91" t="s">
        <v>34</v>
      </c>
      <c r="X19" s="68" t="s">
        <v>1470</v>
      </c>
      <c r="Y19" s="148" t="s">
        <v>125</v>
      </c>
      <c r="Z19" s="68" t="s">
        <v>34</v>
      </c>
      <c r="AA19" s="148" t="s">
        <v>1464</v>
      </c>
      <c r="AB19" s="148"/>
      <c r="AC19" s="91" t="s">
        <v>34</v>
      </c>
      <c r="AD19" s="203" t="s">
        <v>185</v>
      </c>
      <c r="AE19" s="204" t="s">
        <v>187</v>
      </c>
      <c r="AF19" s="148" t="s">
        <v>34</v>
      </c>
      <c r="AG19" s="148" t="s">
        <v>34</v>
      </c>
      <c r="AH19" s="151"/>
      <c r="AI19" s="151"/>
      <c r="AJ19" s="151"/>
      <c r="AK19" s="151"/>
      <c r="AL19" s="151"/>
      <c r="AM19" s="151"/>
      <c r="AN19" s="151"/>
    </row>
    <row r="20" spans="1:40" ht="15.75" customHeight="1" x14ac:dyDescent="0.25">
      <c r="A20" s="68" t="s">
        <v>156</v>
      </c>
      <c r="B20" s="68" t="s">
        <v>157</v>
      </c>
      <c r="C20" s="69" t="s">
        <v>47</v>
      </c>
      <c r="D20" s="69" t="s">
        <v>52</v>
      </c>
      <c r="E20" s="70" t="s">
        <v>158</v>
      </c>
      <c r="F20" s="68" t="s">
        <v>159</v>
      </c>
      <c r="G20" s="68" t="s">
        <v>160</v>
      </c>
      <c r="H20" s="71">
        <v>42661</v>
      </c>
      <c r="I20" s="68" t="s">
        <v>34</v>
      </c>
      <c r="J20" s="68" t="s">
        <v>34</v>
      </c>
      <c r="K20" s="68" t="s">
        <v>34</v>
      </c>
      <c r="L20" s="68" t="s">
        <v>34</v>
      </c>
      <c r="M20" s="68" t="s">
        <v>34</v>
      </c>
      <c r="N20" s="68" t="s">
        <v>162</v>
      </c>
      <c r="O20" s="109" t="s">
        <v>38</v>
      </c>
      <c r="P20" s="109" t="s">
        <v>163</v>
      </c>
      <c r="Q20" s="72" t="s">
        <v>36</v>
      </c>
      <c r="R20" s="72" t="s">
        <v>164</v>
      </c>
      <c r="S20" s="109" t="s">
        <v>165</v>
      </c>
      <c r="T20" s="69" t="str">
        <f>(IF(U20="***","***",(IF(U20="NO","NO",(Q20)))))</f>
        <v>Organismos Nacionales</v>
      </c>
      <c r="U20" s="69" t="s">
        <v>166</v>
      </c>
      <c r="V20" s="93" t="s">
        <v>167</v>
      </c>
      <c r="W20" s="68" t="s">
        <v>75</v>
      </c>
      <c r="X20" s="68" t="s">
        <v>79</v>
      </c>
      <c r="Y20" s="138" t="s">
        <v>34</v>
      </c>
      <c r="Z20" s="138" t="s">
        <v>1484</v>
      </c>
      <c r="AA20" s="138" t="s">
        <v>34</v>
      </c>
      <c r="AB20" s="68"/>
      <c r="AC20" s="68" t="s">
        <v>168</v>
      </c>
      <c r="AD20" s="89" t="s">
        <v>169</v>
      </c>
      <c r="AE20" s="110" t="s">
        <v>171</v>
      </c>
      <c r="AF20" s="69" t="s">
        <v>34</v>
      </c>
      <c r="AG20" s="83" t="s">
        <v>174</v>
      </c>
      <c r="AH20" s="66"/>
      <c r="AI20" s="66"/>
      <c r="AJ20" s="66"/>
      <c r="AK20" s="66"/>
      <c r="AL20" s="66"/>
      <c r="AM20" s="66"/>
      <c r="AN20" s="66"/>
    </row>
    <row r="21" spans="1:40" ht="15.75" customHeight="1" x14ac:dyDescent="0.25">
      <c r="A21" s="68" t="s">
        <v>374</v>
      </c>
      <c r="B21" s="68"/>
      <c r="C21" s="68" t="s">
        <v>47</v>
      </c>
      <c r="D21" s="68" t="s">
        <v>52</v>
      </c>
      <c r="E21" s="78" t="s">
        <v>375</v>
      </c>
      <c r="F21" s="66" t="s">
        <v>377</v>
      </c>
      <c r="G21" s="66" t="s">
        <v>378</v>
      </c>
      <c r="H21" s="189">
        <v>42662</v>
      </c>
      <c r="I21" s="68" t="s">
        <v>380</v>
      </c>
      <c r="J21" s="68" t="s">
        <v>382</v>
      </c>
      <c r="K21" s="99" t="s">
        <v>1376</v>
      </c>
      <c r="L21" s="68" t="s">
        <v>34</v>
      </c>
      <c r="M21" s="68" t="s">
        <v>34</v>
      </c>
      <c r="N21" s="68" t="s">
        <v>383</v>
      </c>
      <c r="O21" s="72" t="s">
        <v>38</v>
      </c>
      <c r="P21" s="109" t="s">
        <v>384</v>
      </c>
      <c r="Q21" s="72" t="s">
        <v>36</v>
      </c>
      <c r="R21" s="72" t="s">
        <v>262</v>
      </c>
      <c r="S21" s="72" t="s">
        <v>262</v>
      </c>
      <c r="T21" s="69" t="str">
        <f>(IF(U21="***","***",(IF(U21="NO","NO",(Q21)))))</f>
        <v>NO</v>
      </c>
      <c r="U21" s="69" t="s">
        <v>34</v>
      </c>
      <c r="V21" s="73" t="s">
        <v>34</v>
      </c>
      <c r="W21" s="68" t="s">
        <v>34</v>
      </c>
      <c r="X21" s="69" t="s">
        <v>1471</v>
      </c>
      <c r="Y21" s="69" t="s">
        <v>125</v>
      </c>
      <c r="Z21" s="68" t="s">
        <v>34</v>
      </c>
      <c r="AA21" s="148" t="s">
        <v>1464</v>
      </c>
      <c r="AB21" s="69"/>
      <c r="AC21" s="68" t="s">
        <v>125</v>
      </c>
      <c r="AD21" s="68" t="s">
        <v>385</v>
      </c>
      <c r="AE21" s="90" t="s">
        <v>386</v>
      </c>
      <c r="AF21" s="69" t="s">
        <v>34</v>
      </c>
      <c r="AG21" s="69" t="s">
        <v>34</v>
      </c>
      <c r="AH21" s="66"/>
      <c r="AI21" s="66"/>
      <c r="AJ21" s="66"/>
      <c r="AK21" s="66"/>
      <c r="AL21" s="66"/>
      <c r="AM21" s="66"/>
      <c r="AN21" s="66"/>
    </row>
    <row r="22" spans="1:40" ht="15.75" customHeight="1" x14ac:dyDescent="0.25">
      <c r="A22" s="68" t="s">
        <v>356</v>
      </c>
      <c r="B22" s="68" t="s">
        <v>357</v>
      </c>
      <c r="C22" s="68" t="s">
        <v>47</v>
      </c>
      <c r="D22" s="68" t="s">
        <v>52</v>
      </c>
      <c r="E22" s="78" t="s">
        <v>358</v>
      </c>
      <c r="F22" s="68" t="s">
        <v>359</v>
      </c>
      <c r="G22" s="66" t="s">
        <v>360</v>
      </c>
      <c r="H22" s="92">
        <v>42662</v>
      </c>
      <c r="I22" s="68" t="s">
        <v>362</v>
      </c>
      <c r="J22" s="68" t="s">
        <v>363</v>
      </c>
      <c r="K22" s="68" t="s">
        <v>34</v>
      </c>
      <c r="L22" s="68" t="s">
        <v>34</v>
      </c>
      <c r="M22" s="68" t="s">
        <v>34</v>
      </c>
      <c r="N22" s="68" t="s">
        <v>34</v>
      </c>
      <c r="O22" s="72" t="s">
        <v>49</v>
      </c>
      <c r="P22" s="109" t="s">
        <v>364</v>
      </c>
      <c r="Q22" s="72" t="s">
        <v>36</v>
      </c>
      <c r="R22" s="97" t="s">
        <v>365</v>
      </c>
      <c r="S22" s="97" t="s">
        <v>366</v>
      </c>
      <c r="T22" s="69" t="str">
        <f>(IF(U22="***","***",(IF(U22="NO","NO",(Q22)))))</f>
        <v>Organismos Nacionales</v>
      </c>
      <c r="U22" s="66" t="s">
        <v>370</v>
      </c>
      <c r="V22" s="93" t="s">
        <v>370</v>
      </c>
      <c r="W22" s="69" t="s">
        <v>75</v>
      </c>
      <c r="X22" s="69" t="s">
        <v>90</v>
      </c>
      <c r="Y22" s="69" t="s">
        <v>168</v>
      </c>
      <c r="Z22" s="68" t="s">
        <v>34</v>
      </c>
      <c r="AA22" s="69" t="s">
        <v>1464</v>
      </c>
      <c r="AB22" s="69"/>
      <c r="AC22" s="68" t="s">
        <v>168</v>
      </c>
      <c r="AD22" s="83" t="s">
        <v>357</v>
      </c>
      <c r="AE22" s="77" t="s">
        <v>373</v>
      </c>
      <c r="AF22" s="69" t="s">
        <v>34</v>
      </c>
      <c r="AG22" s="83" t="s">
        <v>174</v>
      </c>
      <c r="AH22" s="66"/>
      <c r="AI22" s="66"/>
      <c r="AJ22" s="66"/>
      <c r="AK22" s="66"/>
      <c r="AL22" s="66"/>
      <c r="AM22" s="66"/>
      <c r="AN22" s="66"/>
    </row>
    <row r="23" spans="1:40" ht="15.75" customHeight="1" x14ac:dyDescent="0.25">
      <c r="A23" s="68" t="s">
        <v>245</v>
      </c>
      <c r="B23" s="68" t="s">
        <v>245</v>
      </c>
      <c r="C23" s="69" t="s">
        <v>47</v>
      </c>
      <c r="D23" s="69" t="s">
        <v>52</v>
      </c>
      <c r="E23" s="70" t="s">
        <v>317</v>
      </c>
      <c r="F23" s="228" t="s">
        <v>81</v>
      </c>
      <c r="G23" s="66" t="s">
        <v>318</v>
      </c>
      <c r="H23" s="71">
        <v>42657</v>
      </c>
      <c r="I23" s="68" t="s">
        <v>319</v>
      </c>
      <c r="J23" s="68" t="s">
        <v>321</v>
      </c>
      <c r="K23" s="68" t="s">
        <v>322</v>
      </c>
      <c r="L23" s="68" t="s">
        <v>34</v>
      </c>
      <c r="M23" s="68" t="s">
        <v>34</v>
      </c>
      <c r="N23" s="68" t="s">
        <v>34</v>
      </c>
      <c r="O23" s="72" t="s">
        <v>49</v>
      </c>
      <c r="P23" s="109" t="s">
        <v>326</v>
      </c>
      <c r="Q23" s="72" t="s">
        <v>36</v>
      </c>
      <c r="R23" s="109" t="s">
        <v>328</v>
      </c>
      <c r="S23" s="109" t="s">
        <v>1341</v>
      </c>
      <c r="T23" s="69" t="str">
        <f>(IF(U23="***","***",(IF(U23="NO","NO",(Q23)))))</f>
        <v>Organismos Nacionales</v>
      </c>
      <c r="U23" s="66" t="s">
        <v>332</v>
      </c>
      <c r="V23" s="73" t="s">
        <v>333</v>
      </c>
      <c r="W23" s="68" t="s">
        <v>75</v>
      </c>
      <c r="X23" s="68" t="s">
        <v>90</v>
      </c>
      <c r="Y23" s="138" t="s">
        <v>168</v>
      </c>
      <c r="Z23" s="138" t="s">
        <v>1483</v>
      </c>
      <c r="AA23" s="138" t="s">
        <v>1464</v>
      </c>
      <c r="AB23" s="68"/>
      <c r="AC23" s="91" t="s">
        <v>168</v>
      </c>
      <c r="AD23" s="89" t="s">
        <v>81</v>
      </c>
      <c r="AE23" s="90" t="s">
        <v>339</v>
      </c>
      <c r="AF23" s="69" t="s">
        <v>34</v>
      </c>
      <c r="AG23" s="83" t="s">
        <v>174</v>
      </c>
      <c r="AH23" s="66"/>
      <c r="AI23" s="66"/>
      <c r="AJ23" s="66"/>
      <c r="AK23" s="66"/>
      <c r="AL23" s="66"/>
      <c r="AM23" s="66"/>
      <c r="AN23" s="66"/>
    </row>
    <row r="24" spans="1:40" ht="15.75" customHeight="1" x14ac:dyDescent="0.25">
      <c r="A24" s="66" t="s">
        <v>1320</v>
      </c>
      <c r="B24" s="68" t="s">
        <v>1311</v>
      </c>
      <c r="C24" s="68" t="s">
        <v>47</v>
      </c>
      <c r="D24" s="68" t="s">
        <v>52</v>
      </c>
      <c r="E24" s="68" t="s">
        <v>1321</v>
      </c>
      <c r="F24" s="76" t="s">
        <v>1311</v>
      </c>
      <c r="G24" s="68" t="s">
        <v>1322</v>
      </c>
      <c r="H24" s="100">
        <v>42795</v>
      </c>
      <c r="I24" s="68" t="s">
        <v>1325</v>
      </c>
      <c r="J24" s="68" t="s">
        <v>1323</v>
      </c>
      <c r="K24" s="99" t="s">
        <v>1324</v>
      </c>
      <c r="L24" s="69" t="s">
        <v>34</v>
      </c>
      <c r="M24" s="68" t="s">
        <v>34</v>
      </c>
      <c r="N24" s="68" t="s">
        <v>34</v>
      </c>
      <c r="O24" s="97" t="s">
        <v>49</v>
      </c>
      <c r="P24" s="97" t="s">
        <v>1337</v>
      </c>
      <c r="Q24" s="69" t="s">
        <v>34</v>
      </c>
      <c r="R24" s="68" t="s">
        <v>34</v>
      </c>
      <c r="S24" s="68" t="s">
        <v>34</v>
      </c>
      <c r="T24" s="69" t="s">
        <v>34</v>
      </c>
      <c r="U24" s="69" t="s">
        <v>34</v>
      </c>
      <c r="V24" s="69" t="s">
        <v>34</v>
      </c>
      <c r="W24" s="69" t="s">
        <v>34</v>
      </c>
      <c r="X24" s="69" t="s">
        <v>34</v>
      </c>
      <c r="Y24" s="122" t="s">
        <v>34</v>
      </c>
      <c r="Z24" s="138" t="s">
        <v>34</v>
      </c>
      <c r="AA24" s="122" t="s">
        <v>34</v>
      </c>
      <c r="AB24" s="69"/>
      <c r="AC24" s="68" t="s">
        <v>34</v>
      </c>
      <c r="AD24" s="68" t="s">
        <v>34</v>
      </c>
      <c r="AE24" s="68" t="s">
        <v>34</v>
      </c>
      <c r="AF24" s="68" t="s">
        <v>34</v>
      </c>
      <c r="AG24" s="68" t="s">
        <v>34</v>
      </c>
      <c r="AH24" s="66"/>
      <c r="AI24" s="66"/>
      <c r="AJ24" s="66"/>
      <c r="AK24" s="66"/>
      <c r="AL24" s="66"/>
      <c r="AM24" s="66"/>
      <c r="AN24" s="66"/>
    </row>
    <row r="25" spans="1:40" ht="15.75" customHeight="1" x14ac:dyDescent="0.25">
      <c r="A25" s="66" t="s">
        <v>418</v>
      </c>
      <c r="B25" s="68" t="s">
        <v>418</v>
      </c>
      <c r="C25" s="68" t="s">
        <v>47</v>
      </c>
      <c r="D25" s="68" t="s">
        <v>52</v>
      </c>
      <c r="E25" s="68" t="s">
        <v>1468</v>
      </c>
      <c r="F25" s="68" t="s">
        <v>419</v>
      </c>
      <c r="G25" s="68" t="s">
        <v>420</v>
      </c>
      <c r="H25" s="79">
        <v>42723</v>
      </c>
      <c r="I25" s="68" t="s">
        <v>34</v>
      </c>
      <c r="J25" s="68" t="s">
        <v>421</v>
      </c>
      <c r="K25" s="68" t="s">
        <v>34</v>
      </c>
      <c r="L25" s="68" t="s">
        <v>36</v>
      </c>
      <c r="M25" s="68" t="s">
        <v>422</v>
      </c>
      <c r="N25" s="68" t="s">
        <v>34</v>
      </c>
      <c r="O25" s="68" t="s">
        <v>34</v>
      </c>
      <c r="P25" s="69" t="s">
        <v>34</v>
      </c>
      <c r="Q25" s="68" t="s">
        <v>34</v>
      </c>
      <c r="R25" s="66" t="s">
        <v>63</v>
      </c>
      <c r="S25" s="68" t="s">
        <v>34</v>
      </c>
      <c r="T25" s="69" t="str">
        <f>(IF(U25="***","***",(IF(U25="NO","NO",(Q25)))))</f>
        <v>NO</v>
      </c>
      <c r="U25" s="68" t="s">
        <v>34</v>
      </c>
      <c r="V25" s="73" t="s">
        <v>34</v>
      </c>
      <c r="W25" s="68" t="s">
        <v>34</v>
      </c>
      <c r="X25" s="69" t="s">
        <v>34</v>
      </c>
      <c r="Y25" s="122" t="s">
        <v>34</v>
      </c>
      <c r="Z25" s="138" t="s">
        <v>34</v>
      </c>
      <c r="AA25" s="122" t="s">
        <v>34</v>
      </c>
      <c r="AB25" s="69"/>
      <c r="AC25" s="68" t="s">
        <v>34</v>
      </c>
      <c r="AD25" s="69" t="s">
        <v>34</v>
      </c>
      <c r="AE25" s="69" t="s">
        <v>34</v>
      </c>
      <c r="AF25" s="69" t="s">
        <v>34</v>
      </c>
      <c r="AG25" s="69" t="s">
        <v>34</v>
      </c>
      <c r="AH25" s="66"/>
      <c r="AI25" s="66"/>
      <c r="AJ25" s="66"/>
      <c r="AK25" s="66"/>
      <c r="AL25" s="66"/>
      <c r="AM25" s="66"/>
      <c r="AN25" s="66"/>
    </row>
    <row r="26" spans="1:40" ht="15.75" customHeight="1" x14ac:dyDescent="0.25">
      <c r="A26" s="66" t="s">
        <v>425</v>
      </c>
      <c r="B26" s="68" t="s">
        <v>426</v>
      </c>
      <c r="C26" s="68" t="s">
        <v>47</v>
      </c>
      <c r="D26" s="68" t="s">
        <v>52</v>
      </c>
      <c r="E26" s="68" t="s">
        <v>1468</v>
      </c>
      <c r="F26" s="68" t="s">
        <v>427</v>
      </c>
      <c r="G26" s="68" t="s">
        <v>428</v>
      </c>
      <c r="H26" s="79">
        <v>42723</v>
      </c>
      <c r="I26" s="68" t="s">
        <v>34</v>
      </c>
      <c r="J26" s="68" t="s">
        <v>34</v>
      </c>
      <c r="K26" s="68" t="s">
        <v>429</v>
      </c>
      <c r="L26" s="68" t="s">
        <v>36</v>
      </c>
      <c r="M26" s="68" t="s">
        <v>430</v>
      </c>
      <c r="N26" s="68" t="s">
        <v>34</v>
      </c>
      <c r="O26" s="68" t="s">
        <v>34</v>
      </c>
      <c r="P26" s="69" t="s">
        <v>34</v>
      </c>
      <c r="Q26" s="68" t="s">
        <v>34</v>
      </c>
      <c r="R26" s="66" t="s">
        <v>63</v>
      </c>
      <c r="S26" s="68" t="s">
        <v>34</v>
      </c>
      <c r="T26" s="69" t="str">
        <f>(IF(U26="***","***",(IF(U26="NO","NO",(Q26)))))</f>
        <v>NO</v>
      </c>
      <c r="U26" s="68" t="s">
        <v>34</v>
      </c>
      <c r="V26" s="73" t="s">
        <v>34</v>
      </c>
      <c r="W26" s="68" t="s">
        <v>34</v>
      </c>
      <c r="X26" s="69" t="s">
        <v>34</v>
      </c>
      <c r="Y26" s="122" t="s">
        <v>34</v>
      </c>
      <c r="Z26" s="138" t="s">
        <v>34</v>
      </c>
      <c r="AA26" s="122" t="s">
        <v>34</v>
      </c>
      <c r="AB26" s="69"/>
      <c r="AC26" s="68" t="s">
        <v>34</v>
      </c>
      <c r="AD26" s="69" t="s">
        <v>34</v>
      </c>
      <c r="AE26" s="69" t="s">
        <v>34</v>
      </c>
      <c r="AF26" s="69" t="s">
        <v>34</v>
      </c>
      <c r="AG26" s="69" t="s">
        <v>34</v>
      </c>
      <c r="AH26" s="66"/>
      <c r="AI26" s="66"/>
      <c r="AJ26" s="66"/>
      <c r="AK26" s="66"/>
      <c r="AL26" s="66"/>
      <c r="AM26" s="66"/>
      <c r="AN26" s="66"/>
    </row>
    <row r="27" spans="1:40" s="106" customFormat="1" ht="15.75" customHeight="1" x14ac:dyDescent="0.25">
      <c r="A27" s="68" t="s">
        <v>523</v>
      </c>
      <c r="B27" s="68" t="s">
        <v>614</v>
      </c>
      <c r="C27" s="68" t="s">
        <v>508</v>
      </c>
      <c r="D27" s="68" t="s">
        <v>103</v>
      </c>
      <c r="E27" s="68" t="s">
        <v>615</v>
      </c>
      <c r="F27" s="68" t="s">
        <v>614</v>
      </c>
      <c r="G27" s="68" t="s">
        <v>616</v>
      </c>
      <c r="H27" s="134">
        <v>42670</v>
      </c>
      <c r="I27" s="68" t="s">
        <v>1347</v>
      </c>
      <c r="J27" s="68" t="s">
        <v>1346</v>
      </c>
      <c r="K27" s="135" t="s">
        <v>1380</v>
      </c>
      <c r="L27" s="68" t="s">
        <v>34</v>
      </c>
      <c r="M27" s="68" t="s">
        <v>34</v>
      </c>
      <c r="N27" s="68" t="s">
        <v>34</v>
      </c>
      <c r="O27" s="72" t="s">
        <v>51</v>
      </c>
      <c r="P27" s="181" t="s">
        <v>1345</v>
      </c>
      <c r="Q27" s="69" t="s">
        <v>34</v>
      </c>
      <c r="R27" s="68" t="s">
        <v>34</v>
      </c>
      <c r="S27" s="68" t="s">
        <v>34</v>
      </c>
      <c r="T27" s="69" t="s">
        <v>34</v>
      </c>
      <c r="U27" s="69" t="s">
        <v>34</v>
      </c>
      <c r="V27" s="73" t="s">
        <v>34</v>
      </c>
      <c r="W27" s="69" t="s">
        <v>34</v>
      </c>
      <c r="X27" s="69" t="s">
        <v>34</v>
      </c>
      <c r="Y27" s="122" t="s">
        <v>34</v>
      </c>
      <c r="Z27" s="138" t="s">
        <v>34</v>
      </c>
      <c r="AA27" s="122" t="s">
        <v>34</v>
      </c>
      <c r="AB27" s="69"/>
      <c r="AC27" s="68" t="s">
        <v>34</v>
      </c>
      <c r="AD27" s="69" t="s">
        <v>34</v>
      </c>
      <c r="AE27" s="69" t="s">
        <v>34</v>
      </c>
      <c r="AF27" s="69" t="s">
        <v>34</v>
      </c>
      <c r="AG27" s="69" t="s">
        <v>34</v>
      </c>
      <c r="AH27" s="66"/>
      <c r="AI27" s="66"/>
      <c r="AJ27" s="66"/>
      <c r="AK27" s="66"/>
      <c r="AL27" s="66"/>
      <c r="AM27" s="66"/>
      <c r="AN27" s="66"/>
    </row>
    <row r="28" spans="1:40" ht="15.75" customHeight="1" x14ac:dyDescent="0.25">
      <c r="A28" s="68" t="s">
        <v>104</v>
      </c>
      <c r="B28" s="68" t="s">
        <v>104</v>
      </c>
      <c r="C28" s="68" t="s">
        <v>508</v>
      </c>
      <c r="D28" s="68" t="s">
        <v>103</v>
      </c>
      <c r="E28" s="68" t="s">
        <v>509</v>
      </c>
      <c r="F28" s="76" t="s">
        <v>510</v>
      </c>
      <c r="G28" s="66" t="s">
        <v>512</v>
      </c>
      <c r="H28" s="107">
        <v>42662</v>
      </c>
      <c r="I28" s="68" t="s">
        <v>513</v>
      </c>
      <c r="J28" s="68" t="s">
        <v>514</v>
      </c>
      <c r="K28" s="68" t="s">
        <v>106</v>
      </c>
      <c r="L28" s="68" t="s">
        <v>34</v>
      </c>
      <c r="M28" s="68" t="s">
        <v>34</v>
      </c>
      <c r="N28" s="68" t="s">
        <v>34</v>
      </c>
      <c r="O28" s="72" t="s">
        <v>51</v>
      </c>
      <c r="P28" s="109" t="s">
        <v>515</v>
      </c>
      <c r="Q28" s="72" t="s">
        <v>39</v>
      </c>
      <c r="R28" s="72" t="s">
        <v>516</v>
      </c>
      <c r="S28" s="72" t="s">
        <v>34</v>
      </c>
      <c r="T28" s="69" t="str">
        <f>(IF(U28="***","***",(IF(U28="NO","NO",(Q28)))))</f>
        <v>NO</v>
      </c>
      <c r="U28" s="69" t="s">
        <v>34</v>
      </c>
      <c r="V28" s="73" t="s">
        <v>34</v>
      </c>
      <c r="W28" s="68" t="s">
        <v>34</v>
      </c>
      <c r="X28" s="69" t="s">
        <v>1470</v>
      </c>
      <c r="Y28" s="133" t="s">
        <v>125</v>
      </c>
      <c r="Z28" s="68" t="s">
        <v>34</v>
      </c>
      <c r="AA28" s="69" t="s">
        <v>103</v>
      </c>
      <c r="AB28" s="69"/>
      <c r="AC28" s="68" t="s">
        <v>125</v>
      </c>
      <c r="AD28" s="68" t="s">
        <v>104</v>
      </c>
      <c r="AE28" s="77" t="s">
        <v>517</v>
      </c>
      <c r="AF28" s="69" t="s">
        <v>34</v>
      </c>
      <c r="AG28" s="69" t="s">
        <v>34</v>
      </c>
      <c r="AH28" s="66"/>
      <c r="AI28" s="66"/>
      <c r="AJ28" s="66"/>
      <c r="AK28" s="66"/>
      <c r="AL28" s="66"/>
      <c r="AM28" s="66"/>
      <c r="AN28" s="66"/>
    </row>
    <row r="29" spans="1:40" ht="15.75" customHeight="1" x14ac:dyDescent="0.25">
      <c r="A29" s="68" t="s">
        <v>498</v>
      </c>
      <c r="B29" s="68" t="s">
        <v>499</v>
      </c>
      <c r="C29" s="68" t="s">
        <v>436</v>
      </c>
      <c r="D29" s="68" t="s">
        <v>103</v>
      </c>
      <c r="E29" s="68" t="s">
        <v>500</v>
      </c>
      <c r="F29" s="68" t="s">
        <v>501</v>
      </c>
      <c r="G29" s="66" t="s">
        <v>503</v>
      </c>
      <c r="H29" s="120">
        <v>42662</v>
      </c>
      <c r="I29" s="68" t="s">
        <v>34</v>
      </c>
      <c r="J29" s="68" t="s">
        <v>34</v>
      </c>
      <c r="K29" s="69" t="s">
        <v>504</v>
      </c>
      <c r="L29" s="68" t="s">
        <v>42</v>
      </c>
      <c r="M29" s="68" t="s">
        <v>1383</v>
      </c>
      <c r="N29" s="69" t="s">
        <v>34</v>
      </c>
      <c r="O29" s="72" t="s">
        <v>60</v>
      </c>
      <c r="P29" s="109" t="s">
        <v>505</v>
      </c>
      <c r="Q29" s="69" t="s">
        <v>34</v>
      </c>
      <c r="R29" s="68" t="s">
        <v>34</v>
      </c>
      <c r="S29" s="68" t="s">
        <v>34</v>
      </c>
      <c r="T29" s="69" t="str">
        <f>(IF(U29="***","***",(IF(U29="NO","NO",(Q29)))))</f>
        <v>NO</v>
      </c>
      <c r="U29" s="69" t="s">
        <v>34</v>
      </c>
      <c r="V29" s="73" t="s">
        <v>34</v>
      </c>
      <c r="W29" s="69" t="s">
        <v>34</v>
      </c>
      <c r="X29" s="69" t="s">
        <v>34</v>
      </c>
      <c r="Y29" s="122" t="s">
        <v>34</v>
      </c>
      <c r="Z29" s="138" t="s">
        <v>34</v>
      </c>
      <c r="AA29" s="122" t="s">
        <v>34</v>
      </c>
      <c r="AB29" s="69"/>
      <c r="AC29" s="68" t="s">
        <v>34</v>
      </c>
      <c r="AD29" s="69" t="s">
        <v>63</v>
      </c>
      <c r="AE29" s="69" t="s">
        <v>34</v>
      </c>
      <c r="AF29" s="69" t="s">
        <v>34</v>
      </c>
      <c r="AG29" s="69" t="s">
        <v>34</v>
      </c>
      <c r="AH29" s="66"/>
      <c r="AI29" s="66"/>
      <c r="AJ29" s="66"/>
      <c r="AK29" s="66"/>
      <c r="AL29" s="66"/>
      <c r="AM29" s="66"/>
      <c r="AN29" s="66"/>
    </row>
    <row r="30" spans="1:40" ht="15.75" customHeight="1" x14ac:dyDescent="0.25">
      <c r="A30" s="68" t="s">
        <v>554</v>
      </c>
      <c r="B30" s="68" t="s">
        <v>555</v>
      </c>
      <c r="C30" s="68" t="s">
        <v>508</v>
      </c>
      <c r="D30" s="68" t="s">
        <v>103</v>
      </c>
      <c r="E30" s="68" t="s">
        <v>556</v>
      </c>
      <c r="F30" s="68" t="s">
        <v>115</v>
      </c>
      <c r="G30" s="68" t="s">
        <v>558</v>
      </c>
      <c r="H30" s="120">
        <v>42669</v>
      </c>
      <c r="I30" s="125" t="s">
        <v>559</v>
      </c>
      <c r="J30" s="125" t="s">
        <v>561</v>
      </c>
      <c r="K30" s="85" t="s">
        <v>562</v>
      </c>
      <c r="L30" s="68" t="s">
        <v>34</v>
      </c>
      <c r="M30" s="68" t="s">
        <v>34</v>
      </c>
      <c r="N30" s="68" t="s">
        <v>34</v>
      </c>
      <c r="O30" s="126" t="s">
        <v>51</v>
      </c>
      <c r="P30" s="109" t="s">
        <v>565</v>
      </c>
      <c r="Q30" s="81" t="s">
        <v>39</v>
      </c>
      <c r="R30" s="109" t="s">
        <v>566</v>
      </c>
      <c r="S30" s="168" t="s">
        <v>567</v>
      </c>
      <c r="T30" s="69" t="s">
        <v>34</v>
      </c>
      <c r="U30" s="69" t="s">
        <v>34</v>
      </c>
      <c r="V30" s="73" t="s">
        <v>34</v>
      </c>
      <c r="W30" s="68" t="s">
        <v>34</v>
      </c>
      <c r="X30" s="68" t="s">
        <v>1470</v>
      </c>
      <c r="Y30" s="69" t="s">
        <v>125</v>
      </c>
      <c r="Z30" s="68" t="s">
        <v>34</v>
      </c>
      <c r="AA30" s="69" t="s">
        <v>103</v>
      </c>
      <c r="AB30" s="69"/>
      <c r="AC30" s="68" t="s">
        <v>125</v>
      </c>
      <c r="AD30" s="68" t="s">
        <v>568</v>
      </c>
      <c r="AE30" s="121" t="s">
        <v>521</v>
      </c>
      <c r="AF30" s="69" t="s">
        <v>34</v>
      </c>
      <c r="AG30" s="69" t="s">
        <v>34</v>
      </c>
      <c r="AH30" s="66"/>
      <c r="AI30" s="66"/>
      <c r="AJ30" s="66"/>
      <c r="AK30" s="66"/>
      <c r="AL30" s="66"/>
      <c r="AM30" s="66"/>
      <c r="AN30" s="66"/>
    </row>
    <row r="31" spans="1:40" ht="15.75" customHeight="1" x14ac:dyDescent="0.25">
      <c r="A31" s="68" t="s">
        <v>523</v>
      </c>
      <c r="B31" s="68" t="s">
        <v>524</v>
      </c>
      <c r="C31" s="68" t="s">
        <v>508</v>
      </c>
      <c r="D31" s="68" t="s">
        <v>103</v>
      </c>
      <c r="E31" s="68" t="s">
        <v>525</v>
      </c>
      <c r="F31" s="68" t="s">
        <v>526</v>
      </c>
      <c r="G31" s="68" t="s">
        <v>527</v>
      </c>
      <c r="H31" s="226">
        <v>42675</v>
      </c>
      <c r="I31" s="68" t="s">
        <v>528</v>
      </c>
      <c r="J31" s="68" t="s">
        <v>529</v>
      </c>
      <c r="K31" s="145" t="s">
        <v>1457</v>
      </c>
      <c r="L31" s="68" t="s">
        <v>34</v>
      </c>
      <c r="M31" s="68" t="s">
        <v>34</v>
      </c>
      <c r="N31" s="68" t="s">
        <v>34</v>
      </c>
      <c r="O31" s="81" t="s">
        <v>51</v>
      </c>
      <c r="P31" s="109" t="s">
        <v>531</v>
      </c>
      <c r="Q31" s="81" t="s">
        <v>39</v>
      </c>
      <c r="R31" s="224" t="s">
        <v>533</v>
      </c>
      <c r="S31" s="109" t="s">
        <v>534</v>
      </c>
      <c r="T31" s="69" t="s">
        <v>34</v>
      </c>
      <c r="U31" s="68" t="s">
        <v>34</v>
      </c>
      <c r="V31" s="73" t="s">
        <v>34</v>
      </c>
      <c r="W31" s="68" t="s">
        <v>34</v>
      </c>
      <c r="X31" s="68" t="s">
        <v>1470</v>
      </c>
      <c r="Y31" s="170" t="s">
        <v>34</v>
      </c>
      <c r="Z31" s="122" t="s">
        <v>1458</v>
      </c>
      <c r="AA31" s="122" t="s">
        <v>34</v>
      </c>
      <c r="AB31" s="69"/>
      <c r="AC31" s="68" t="s">
        <v>125</v>
      </c>
      <c r="AD31" s="69" t="s">
        <v>526</v>
      </c>
      <c r="AE31" s="77" t="s">
        <v>1298</v>
      </c>
      <c r="AF31" s="69" t="s">
        <v>34</v>
      </c>
      <c r="AG31" s="69" t="s">
        <v>34</v>
      </c>
      <c r="AH31" s="66"/>
      <c r="AI31" s="66"/>
      <c r="AJ31" s="66"/>
      <c r="AK31" s="66"/>
      <c r="AL31" s="66"/>
      <c r="AM31" s="66"/>
      <c r="AN31" s="66"/>
    </row>
    <row r="32" spans="1:40" ht="15.75" customHeight="1" x14ac:dyDescent="0.25">
      <c r="A32" s="68" t="s">
        <v>523</v>
      </c>
      <c r="B32" s="68" t="s">
        <v>539</v>
      </c>
      <c r="C32" s="68" t="s">
        <v>508</v>
      </c>
      <c r="D32" s="68" t="s">
        <v>103</v>
      </c>
      <c r="E32" s="68" t="s">
        <v>540</v>
      </c>
      <c r="F32" s="99" t="s">
        <v>541</v>
      </c>
      <c r="G32" s="68" t="s">
        <v>542</v>
      </c>
      <c r="H32" s="107">
        <v>42685</v>
      </c>
      <c r="I32" s="91" t="s">
        <v>543</v>
      </c>
      <c r="J32" s="66" t="s">
        <v>544</v>
      </c>
      <c r="K32" s="118" t="s">
        <v>545</v>
      </c>
      <c r="L32" s="68" t="s">
        <v>34</v>
      </c>
      <c r="M32" s="68" t="s">
        <v>34</v>
      </c>
      <c r="N32" s="68" t="s">
        <v>34</v>
      </c>
      <c r="O32" s="118" t="s">
        <v>51</v>
      </c>
      <c r="P32" s="119" t="s">
        <v>548</v>
      </c>
      <c r="Q32" s="118" t="s">
        <v>39</v>
      </c>
      <c r="R32" s="169" t="s">
        <v>550</v>
      </c>
      <c r="S32" s="109" t="s">
        <v>34</v>
      </c>
      <c r="T32" s="69" t="s">
        <v>34</v>
      </c>
      <c r="U32" s="69" t="s">
        <v>34</v>
      </c>
      <c r="V32" s="73" t="s">
        <v>34</v>
      </c>
      <c r="W32" s="68" t="s">
        <v>34</v>
      </c>
      <c r="X32" s="68" t="s">
        <v>1470</v>
      </c>
      <c r="Y32" s="67" t="s">
        <v>125</v>
      </c>
      <c r="Z32" s="69" t="s">
        <v>1463</v>
      </c>
      <c r="AA32" s="69" t="s">
        <v>103</v>
      </c>
      <c r="AB32" s="69"/>
      <c r="AC32" s="68" t="s">
        <v>125</v>
      </c>
      <c r="AD32" s="68" t="s">
        <v>552</v>
      </c>
      <c r="AE32" s="77" t="s">
        <v>1296</v>
      </c>
      <c r="AF32" s="69" t="s">
        <v>34</v>
      </c>
      <c r="AG32" s="69" t="s">
        <v>34</v>
      </c>
      <c r="AH32" s="66"/>
      <c r="AI32" s="66"/>
      <c r="AJ32" s="66"/>
      <c r="AK32" s="66"/>
      <c r="AL32" s="66"/>
      <c r="AM32" s="66"/>
      <c r="AN32" s="66"/>
    </row>
    <row r="33" spans="1:40" ht="15.75" customHeight="1" x14ac:dyDescent="0.25">
      <c r="A33" s="66" t="s">
        <v>1402</v>
      </c>
      <c r="B33" s="68" t="s">
        <v>794</v>
      </c>
      <c r="C33" s="68" t="s">
        <v>575</v>
      </c>
      <c r="D33" s="68" t="s">
        <v>103</v>
      </c>
      <c r="E33" s="68" t="s">
        <v>1403</v>
      </c>
      <c r="F33" s="228" t="s">
        <v>1404</v>
      </c>
      <c r="G33" s="68" t="s">
        <v>1405</v>
      </c>
      <c r="H33" s="206">
        <v>42860</v>
      </c>
      <c r="I33" s="68" t="s">
        <v>1406</v>
      </c>
      <c r="J33" s="68" t="s">
        <v>1407</v>
      </c>
      <c r="K33" s="68" t="s">
        <v>1423</v>
      </c>
      <c r="L33" s="69" t="s">
        <v>34</v>
      </c>
      <c r="M33" s="68" t="s">
        <v>34</v>
      </c>
      <c r="N33" s="68" t="s">
        <v>34</v>
      </c>
      <c r="O33" s="97" t="s">
        <v>44</v>
      </c>
      <c r="P33" s="97" t="s">
        <v>1408</v>
      </c>
      <c r="Q33" s="122" t="s">
        <v>44</v>
      </c>
      <c r="R33" s="138" t="s">
        <v>1409</v>
      </c>
      <c r="S33" s="72" t="s">
        <v>34</v>
      </c>
      <c r="T33" s="69" t="s">
        <v>34</v>
      </c>
      <c r="U33" s="69" t="s">
        <v>34</v>
      </c>
      <c r="V33" s="69" t="s">
        <v>34</v>
      </c>
      <c r="W33" s="69" t="s">
        <v>34</v>
      </c>
      <c r="X33" s="69" t="s">
        <v>1471</v>
      </c>
      <c r="Y33" s="227" t="s">
        <v>125</v>
      </c>
      <c r="Z33" s="227" t="s">
        <v>1502</v>
      </c>
      <c r="AA33" s="227" t="s">
        <v>44</v>
      </c>
      <c r="AB33" s="69"/>
      <c r="AC33" s="68" t="s">
        <v>34</v>
      </c>
      <c r="AD33" s="69" t="s">
        <v>34</v>
      </c>
      <c r="AE33" s="69" t="s">
        <v>34</v>
      </c>
      <c r="AF33" s="69" t="s">
        <v>34</v>
      </c>
      <c r="AG33" s="69" t="s">
        <v>34</v>
      </c>
      <c r="AH33" s="66"/>
      <c r="AI33" s="66"/>
      <c r="AJ33" s="66"/>
      <c r="AK33" s="66"/>
      <c r="AL33" s="66"/>
      <c r="AM33" s="66"/>
      <c r="AN33" s="66"/>
    </row>
    <row r="34" spans="1:40" ht="15.75" customHeight="1" x14ac:dyDescent="0.25">
      <c r="A34" s="68" t="s">
        <v>523</v>
      </c>
      <c r="B34" s="68" t="s">
        <v>1302</v>
      </c>
      <c r="C34" s="68" t="s">
        <v>508</v>
      </c>
      <c r="D34" s="68" t="s">
        <v>103</v>
      </c>
      <c r="E34" s="68" t="s">
        <v>1300</v>
      </c>
      <c r="F34" s="68" t="s">
        <v>1301</v>
      </c>
      <c r="G34" s="68" t="s">
        <v>1303</v>
      </c>
      <c r="H34" s="100">
        <v>42790</v>
      </c>
      <c r="I34" s="68" t="s">
        <v>34</v>
      </c>
      <c r="J34" s="68" t="s">
        <v>1304</v>
      </c>
      <c r="K34" s="99" t="s">
        <v>1397</v>
      </c>
      <c r="L34" s="69" t="s">
        <v>34</v>
      </c>
      <c r="M34" s="68" t="s">
        <v>34</v>
      </c>
      <c r="N34" s="68" t="s">
        <v>34</v>
      </c>
      <c r="O34" s="72" t="s">
        <v>51</v>
      </c>
      <c r="P34" s="97" t="s">
        <v>1305</v>
      </c>
      <c r="Q34" s="72" t="s">
        <v>39</v>
      </c>
      <c r="R34" s="72" t="s">
        <v>1306</v>
      </c>
      <c r="S34" s="72" t="s">
        <v>34</v>
      </c>
      <c r="T34" s="69" t="s">
        <v>34</v>
      </c>
      <c r="U34" s="69" t="s">
        <v>34</v>
      </c>
      <c r="V34" s="69" t="s">
        <v>34</v>
      </c>
      <c r="W34" s="69" t="s">
        <v>34</v>
      </c>
      <c r="X34" s="68" t="s">
        <v>1470</v>
      </c>
      <c r="Y34" s="69" t="s">
        <v>125</v>
      </c>
      <c r="Z34" s="67" t="s">
        <v>34</v>
      </c>
      <c r="AA34" s="69" t="s">
        <v>103</v>
      </c>
      <c r="AB34" s="69"/>
      <c r="AC34" s="68" t="s">
        <v>34</v>
      </c>
      <c r="AD34" s="69" t="s">
        <v>34</v>
      </c>
      <c r="AE34" s="69" t="s">
        <v>34</v>
      </c>
      <c r="AF34" s="69" t="s">
        <v>34</v>
      </c>
      <c r="AG34" s="69" t="s">
        <v>34</v>
      </c>
      <c r="AH34" s="66"/>
      <c r="AI34" s="66"/>
      <c r="AJ34" s="66"/>
      <c r="AK34" s="66"/>
      <c r="AL34" s="66"/>
      <c r="AM34" s="66"/>
      <c r="AN34" s="66"/>
    </row>
    <row r="35" spans="1:40" ht="15.75" customHeight="1" x14ac:dyDescent="0.25">
      <c r="A35" s="68" t="s">
        <v>523</v>
      </c>
      <c r="B35" s="68" t="s">
        <v>571</v>
      </c>
      <c r="C35" s="68" t="s">
        <v>508</v>
      </c>
      <c r="D35" s="68" t="s">
        <v>103</v>
      </c>
      <c r="E35" s="68" t="s">
        <v>572</v>
      </c>
      <c r="F35" s="68" t="s">
        <v>573</v>
      </c>
      <c r="G35" s="68" t="s">
        <v>574</v>
      </c>
      <c r="H35" s="225">
        <v>42879</v>
      </c>
      <c r="I35" s="68" t="s">
        <v>577</v>
      </c>
      <c r="J35" s="68" t="s">
        <v>578</v>
      </c>
      <c r="K35" s="99" t="s">
        <v>1456</v>
      </c>
      <c r="L35" s="68" t="s">
        <v>34</v>
      </c>
      <c r="M35" s="68" t="s">
        <v>34</v>
      </c>
      <c r="N35" s="68" t="s">
        <v>34</v>
      </c>
      <c r="O35" s="118" t="s">
        <v>51</v>
      </c>
      <c r="P35" s="119" t="s">
        <v>579</v>
      </c>
      <c r="Q35" s="82" t="s">
        <v>39</v>
      </c>
      <c r="R35" s="224" t="s">
        <v>533</v>
      </c>
      <c r="S35" s="72" t="s">
        <v>34</v>
      </c>
      <c r="T35" s="69" t="s">
        <v>34</v>
      </c>
      <c r="U35" s="69" t="s">
        <v>34</v>
      </c>
      <c r="V35" s="73" t="s">
        <v>34</v>
      </c>
      <c r="W35" s="69" t="s">
        <v>34</v>
      </c>
      <c r="X35" s="68" t="s">
        <v>1470</v>
      </c>
      <c r="Y35" s="69" t="s">
        <v>125</v>
      </c>
      <c r="Z35" s="69" t="s">
        <v>34</v>
      </c>
      <c r="AA35" s="69" t="s">
        <v>103</v>
      </c>
      <c r="AB35" s="69"/>
      <c r="AC35" s="68" t="s">
        <v>34</v>
      </c>
      <c r="AD35" s="68" t="s">
        <v>34</v>
      </c>
      <c r="AE35" s="69" t="s">
        <v>34</v>
      </c>
      <c r="AF35" s="66" t="s">
        <v>34</v>
      </c>
      <c r="AG35" s="69" t="s">
        <v>580</v>
      </c>
      <c r="AH35" s="66"/>
      <c r="AI35" s="66"/>
      <c r="AJ35" s="66"/>
      <c r="AK35" s="66"/>
      <c r="AL35" s="66"/>
      <c r="AM35" s="66"/>
      <c r="AN35" s="66"/>
    </row>
    <row r="36" spans="1:40" ht="15.75" customHeight="1" x14ac:dyDescent="0.25">
      <c r="A36" s="68" t="s">
        <v>468</v>
      </c>
      <c r="B36" s="68" t="s">
        <v>469</v>
      </c>
      <c r="C36" s="68" t="s">
        <v>436</v>
      </c>
      <c r="D36" s="68" t="s">
        <v>103</v>
      </c>
      <c r="E36" s="68" t="s">
        <v>470</v>
      </c>
      <c r="F36" s="138" t="s">
        <v>471</v>
      </c>
      <c r="G36" s="66" t="s">
        <v>473</v>
      </c>
      <c r="H36" s="200">
        <v>42662</v>
      </c>
      <c r="I36" s="68" t="s">
        <v>34</v>
      </c>
      <c r="J36" s="68" t="s">
        <v>34</v>
      </c>
      <c r="K36" s="199" t="s">
        <v>1398</v>
      </c>
      <c r="L36" s="68" t="s">
        <v>34</v>
      </c>
      <c r="M36" s="68" t="s">
        <v>34</v>
      </c>
      <c r="N36" s="69" t="s">
        <v>34</v>
      </c>
      <c r="O36" s="72" t="s">
        <v>60</v>
      </c>
      <c r="P36" s="109" t="s">
        <v>474</v>
      </c>
      <c r="Q36" s="69" t="s">
        <v>34</v>
      </c>
      <c r="R36" s="68" t="s">
        <v>34</v>
      </c>
      <c r="S36" s="68" t="s">
        <v>34</v>
      </c>
      <c r="T36" s="69" t="str">
        <f t="shared" ref="T36:T45" si="0">(IF(U36="***","***",(IF(U36="NO","NO",(Q36)))))</f>
        <v>NO</v>
      </c>
      <c r="U36" s="69" t="s">
        <v>34</v>
      </c>
      <c r="V36" s="73" t="s">
        <v>34</v>
      </c>
      <c r="W36" s="69" t="s">
        <v>34</v>
      </c>
      <c r="X36" s="69" t="s">
        <v>34</v>
      </c>
      <c r="Y36" s="122" t="s">
        <v>34</v>
      </c>
      <c r="Z36" s="122" t="s">
        <v>34</v>
      </c>
      <c r="AA36" s="122" t="s">
        <v>34</v>
      </c>
      <c r="AB36" s="69"/>
      <c r="AC36" s="68" t="s">
        <v>34</v>
      </c>
      <c r="AD36" s="69" t="s">
        <v>63</v>
      </c>
      <c r="AE36" s="69" t="s">
        <v>34</v>
      </c>
      <c r="AF36" s="69" t="s">
        <v>34</v>
      </c>
      <c r="AG36" s="69" t="s">
        <v>34</v>
      </c>
      <c r="AH36" s="66"/>
      <c r="AI36" s="66"/>
      <c r="AJ36" s="66"/>
      <c r="AK36" s="66"/>
      <c r="AL36" s="66"/>
      <c r="AM36" s="66"/>
      <c r="AN36" s="66"/>
    </row>
    <row r="37" spans="1:40" ht="15.75" customHeight="1" x14ac:dyDescent="0.25">
      <c r="A37" s="68" t="s">
        <v>431</v>
      </c>
      <c r="B37" s="68" t="s">
        <v>434</v>
      </c>
      <c r="C37" s="68" t="s">
        <v>436</v>
      </c>
      <c r="D37" s="68" t="s">
        <v>103</v>
      </c>
      <c r="E37" s="78" t="s">
        <v>438</v>
      </c>
      <c r="F37" s="68" t="s">
        <v>439</v>
      </c>
      <c r="G37" s="66" t="s">
        <v>440</v>
      </c>
      <c r="H37" s="120">
        <v>42662</v>
      </c>
      <c r="I37" s="68" t="s">
        <v>441</v>
      </c>
      <c r="J37" s="66" t="s">
        <v>442</v>
      </c>
      <c r="K37" s="68" t="s">
        <v>34</v>
      </c>
      <c r="L37" s="68" t="s">
        <v>34</v>
      </c>
      <c r="M37" s="68" t="s">
        <v>34</v>
      </c>
      <c r="N37" s="68" t="s">
        <v>34</v>
      </c>
      <c r="O37" s="72" t="s">
        <v>60</v>
      </c>
      <c r="P37" s="109" t="s">
        <v>444</v>
      </c>
      <c r="Q37" s="69" t="s">
        <v>34</v>
      </c>
      <c r="R37" s="68" t="s">
        <v>34</v>
      </c>
      <c r="S37" s="68" t="s">
        <v>34</v>
      </c>
      <c r="T37" s="69" t="str">
        <f t="shared" si="0"/>
        <v>NO</v>
      </c>
      <c r="U37" s="69" t="s">
        <v>34</v>
      </c>
      <c r="V37" s="73" t="s">
        <v>34</v>
      </c>
      <c r="W37" s="69" t="s">
        <v>34</v>
      </c>
      <c r="X37" s="69" t="s">
        <v>34</v>
      </c>
      <c r="Y37" s="122" t="s">
        <v>34</v>
      </c>
      <c r="Z37" s="122" t="s">
        <v>34</v>
      </c>
      <c r="AA37" s="122" t="s">
        <v>34</v>
      </c>
      <c r="AB37" s="69"/>
      <c r="AC37" s="68" t="s">
        <v>34</v>
      </c>
      <c r="AD37" s="69" t="s">
        <v>63</v>
      </c>
      <c r="AE37" s="69" t="s">
        <v>34</v>
      </c>
      <c r="AF37" s="69" t="s">
        <v>34</v>
      </c>
      <c r="AG37" s="69" t="s">
        <v>34</v>
      </c>
      <c r="AH37" s="66"/>
      <c r="AI37" s="66"/>
      <c r="AJ37" s="66"/>
      <c r="AK37" s="66"/>
      <c r="AL37" s="66"/>
      <c r="AM37" s="66"/>
      <c r="AN37" s="66"/>
    </row>
    <row r="38" spans="1:40" ht="15.75" customHeight="1" x14ac:dyDescent="0.25">
      <c r="A38" s="68" t="s">
        <v>492</v>
      </c>
      <c r="B38" s="68" t="s">
        <v>492</v>
      </c>
      <c r="C38" s="68" t="s">
        <v>436</v>
      </c>
      <c r="D38" s="68" t="s">
        <v>103</v>
      </c>
      <c r="E38" s="68" t="s">
        <v>493</v>
      </c>
      <c r="F38" s="68" t="s">
        <v>494</v>
      </c>
      <c r="G38" s="66" t="s">
        <v>495</v>
      </c>
      <c r="H38" s="107">
        <v>42662</v>
      </c>
      <c r="I38" s="68" t="s">
        <v>34</v>
      </c>
      <c r="J38" s="68" t="s">
        <v>34</v>
      </c>
      <c r="K38" s="68" t="s">
        <v>34</v>
      </c>
      <c r="L38" s="68" t="s">
        <v>42</v>
      </c>
      <c r="M38" s="68" t="s">
        <v>1450</v>
      </c>
      <c r="N38" s="68" t="s">
        <v>34</v>
      </c>
      <c r="O38" s="72" t="s">
        <v>60</v>
      </c>
      <c r="P38" s="109" t="s">
        <v>496</v>
      </c>
      <c r="Q38" s="68" t="s">
        <v>34</v>
      </c>
      <c r="R38" s="68" t="s">
        <v>34</v>
      </c>
      <c r="S38" s="68" t="s">
        <v>34</v>
      </c>
      <c r="T38" s="69" t="str">
        <f t="shared" si="0"/>
        <v>NO</v>
      </c>
      <c r="U38" s="69" t="s">
        <v>34</v>
      </c>
      <c r="V38" s="73" t="s">
        <v>34</v>
      </c>
      <c r="W38" s="69" t="s">
        <v>34</v>
      </c>
      <c r="X38" s="69" t="s">
        <v>34</v>
      </c>
      <c r="Y38" s="122" t="s">
        <v>34</v>
      </c>
      <c r="Z38" s="122" t="s">
        <v>34</v>
      </c>
      <c r="AA38" s="122" t="s">
        <v>34</v>
      </c>
      <c r="AB38" s="69"/>
      <c r="AC38" s="68" t="s">
        <v>34</v>
      </c>
      <c r="AD38" s="69" t="s">
        <v>63</v>
      </c>
      <c r="AE38" s="69" t="s">
        <v>34</v>
      </c>
      <c r="AF38" s="69" t="s">
        <v>34</v>
      </c>
      <c r="AG38" s="69" t="s">
        <v>34</v>
      </c>
      <c r="AH38" s="66"/>
      <c r="AI38" s="66"/>
      <c r="AJ38" s="66"/>
      <c r="AK38" s="66"/>
      <c r="AL38" s="66"/>
      <c r="AM38" s="66"/>
      <c r="AN38" s="66"/>
    </row>
    <row r="39" spans="1:40" ht="15.75" customHeight="1" x14ac:dyDescent="0.25">
      <c r="A39" s="68" t="s">
        <v>475</v>
      </c>
      <c r="B39" s="68" t="s">
        <v>476</v>
      </c>
      <c r="C39" s="68" t="s">
        <v>436</v>
      </c>
      <c r="D39" s="68" t="s">
        <v>103</v>
      </c>
      <c r="E39" s="68" t="s">
        <v>477</v>
      </c>
      <c r="F39" s="68" t="s">
        <v>298</v>
      </c>
      <c r="G39" s="66" t="s">
        <v>479</v>
      </c>
      <c r="H39" s="198">
        <v>42669</v>
      </c>
      <c r="I39" s="85" t="s">
        <v>480</v>
      </c>
      <c r="J39" s="68" t="s">
        <v>481</v>
      </c>
      <c r="K39" s="190" t="s">
        <v>1360</v>
      </c>
      <c r="L39" s="68" t="s">
        <v>34</v>
      </c>
      <c r="M39" s="68" t="s">
        <v>34</v>
      </c>
      <c r="N39" s="68" t="s">
        <v>34</v>
      </c>
      <c r="O39" s="72" t="s">
        <v>482</v>
      </c>
      <c r="P39" s="109" t="s">
        <v>483</v>
      </c>
      <c r="Q39" s="72" t="s">
        <v>42</v>
      </c>
      <c r="R39" s="109" t="s">
        <v>484</v>
      </c>
      <c r="S39" s="109" t="s">
        <v>485</v>
      </c>
      <c r="T39" s="69" t="str">
        <f t="shared" si="0"/>
        <v>Organismos Locales</v>
      </c>
      <c r="U39" s="185" t="s">
        <v>486</v>
      </c>
      <c r="V39" s="73" t="s">
        <v>34</v>
      </c>
      <c r="W39" s="68" t="s">
        <v>34</v>
      </c>
      <c r="X39" s="69" t="s">
        <v>79</v>
      </c>
      <c r="Y39" s="233" t="s">
        <v>217</v>
      </c>
      <c r="Z39" s="69" t="s">
        <v>34</v>
      </c>
      <c r="AA39" s="69" t="s">
        <v>103</v>
      </c>
      <c r="AB39" s="69"/>
      <c r="AC39" s="68" t="s">
        <v>217</v>
      </c>
      <c r="AD39" s="83" t="s">
        <v>487</v>
      </c>
      <c r="AE39" s="77" t="s">
        <v>488</v>
      </c>
      <c r="AF39" s="69" t="s">
        <v>489</v>
      </c>
      <c r="AG39" s="69" t="s">
        <v>34</v>
      </c>
      <c r="AH39" s="124"/>
      <c r="AI39" s="124"/>
      <c r="AJ39" s="124"/>
      <c r="AK39" s="124"/>
      <c r="AL39" s="124"/>
      <c r="AM39" s="124"/>
      <c r="AN39" s="124"/>
    </row>
    <row r="40" spans="1:40" ht="15.75" customHeight="1" x14ac:dyDescent="0.25">
      <c r="A40" s="68" t="s">
        <v>453</v>
      </c>
      <c r="B40" s="68" t="s">
        <v>454</v>
      </c>
      <c r="C40" s="68" t="s">
        <v>436</v>
      </c>
      <c r="D40" s="68" t="s">
        <v>103</v>
      </c>
      <c r="E40" s="78" t="s">
        <v>455</v>
      </c>
      <c r="F40" s="68" t="s">
        <v>457</v>
      </c>
      <c r="G40" s="68" t="s">
        <v>458</v>
      </c>
      <c r="H40" s="94">
        <v>42723</v>
      </c>
      <c r="I40" s="68" t="s">
        <v>459</v>
      </c>
      <c r="J40" s="68" t="s">
        <v>460</v>
      </c>
      <c r="K40" s="68" t="s">
        <v>301</v>
      </c>
      <c r="L40" s="68" t="s">
        <v>34</v>
      </c>
      <c r="M40" s="68" t="s">
        <v>34</v>
      </c>
      <c r="N40" s="68" t="s">
        <v>34</v>
      </c>
      <c r="O40" s="81" t="s">
        <v>60</v>
      </c>
      <c r="P40" s="168" t="s">
        <v>461</v>
      </c>
      <c r="Q40" s="72" t="s">
        <v>42</v>
      </c>
      <c r="R40" s="109" t="s">
        <v>463</v>
      </c>
      <c r="S40" s="72" t="s">
        <v>34</v>
      </c>
      <c r="T40" s="69" t="str">
        <f t="shared" si="0"/>
        <v>Organismos Locales</v>
      </c>
      <c r="U40" s="66" t="s">
        <v>464</v>
      </c>
      <c r="V40" s="73" t="s">
        <v>465</v>
      </c>
      <c r="W40" s="68" t="s">
        <v>75</v>
      </c>
      <c r="X40" s="68" t="s">
        <v>79</v>
      </c>
      <c r="Y40" s="230" t="s">
        <v>217</v>
      </c>
      <c r="Z40" s="69" t="s">
        <v>34</v>
      </c>
      <c r="AA40" s="68" t="s">
        <v>103</v>
      </c>
      <c r="AB40" s="68"/>
      <c r="AC40" s="68" t="s">
        <v>217</v>
      </c>
      <c r="AD40" s="83" t="s">
        <v>467</v>
      </c>
      <c r="AE40" s="123" t="s">
        <v>457</v>
      </c>
      <c r="AF40" s="69" t="s">
        <v>34</v>
      </c>
      <c r="AG40" s="83" t="s">
        <v>174</v>
      </c>
      <c r="AH40" s="66"/>
      <c r="AI40" s="66"/>
      <c r="AJ40" s="66"/>
      <c r="AK40" s="66"/>
      <c r="AL40" s="66"/>
      <c r="AM40" s="66"/>
      <c r="AN40" s="66"/>
    </row>
    <row r="41" spans="1:40" ht="15.75" customHeight="1" x14ac:dyDescent="0.25">
      <c r="A41" s="68" t="s">
        <v>582</v>
      </c>
      <c r="B41" s="68" t="s">
        <v>583</v>
      </c>
      <c r="C41" s="68" t="s">
        <v>508</v>
      </c>
      <c r="D41" s="68" t="s">
        <v>103</v>
      </c>
      <c r="E41" s="68" t="s">
        <v>585</v>
      </c>
      <c r="F41" s="68" t="s">
        <v>586</v>
      </c>
      <c r="G41" s="66" t="s">
        <v>587</v>
      </c>
      <c r="H41" s="120">
        <v>42661</v>
      </c>
      <c r="I41" s="68" t="s">
        <v>588</v>
      </c>
      <c r="J41" s="66" t="s">
        <v>589</v>
      </c>
      <c r="K41" s="68" t="s">
        <v>590</v>
      </c>
      <c r="L41" s="68" t="s">
        <v>34</v>
      </c>
      <c r="M41" s="68" t="s">
        <v>34</v>
      </c>
      <c r="N41" s="68" t="s">
        <v>34</v>
      </c>
      <c r="O41" s="81" t="s">
        <v>51</v>
      </c>
      <c r="P41" s="109" t="s">
        <v>591</v>
      </c>
      <c r="Q41" s="69" t="s">
        <v>34</v>
      </c>
      <c r="R41" s="68" t="s">
        <v>34</v>
      </c>
      <c r="S41" s="68" t="s">
        <v>34</v>
      </c>
      <c r="T41" s="69" t="str">
        <f t="shared" si="0"/>
        <v>NO</v>
      </c>
      <c r="U41" s="69" t="s">
        <v>34</v>
      </c>
      <c r="V41" s="73" t="s">
        <v>34</v>
      </c>
      <c r="W41" s="69" t="s">
        <v>34</v>
      </c>
      <c r="X41" s="69" t="s">
        <v>34</v>
      </c>
      <c r="Y41" s="122" t="s">
        <v>34</v>
      </c>
      <c r="Z41" s="122" t="s">
        <v>34</v>
      </c>
      <c r="AA41" s="122" t="s">
        <v>34</v>
      </c>
      <c r="AB41" s="69"/>
      <c r="AC41" s="68" t="s">
        <v>34</v>
      </c>
      <c r="AD41" s="69" t="s">
        <v>34</v>
      </c>
      <c r="AE41" s="69" t="s">
        <v>34</v>
      </c>
      <c r="AF41" s="69" t="s">
        <v>34</v>
      </c>
      <c r="AG41" s="69" t="s">
        <v>34</v>
      </c>
      <c r="AH41" s="66"/>
      <c r="AI41" s="66"/>
      <c r="AJ41" s="66"/>
      <c r="AK41" s="66"/>
      <c r="AL41" s="66"/>
      <c r="AM41" s="66"/>
      <c r="AN41" s="66"/>
    </row>
    <row r="42" spans="1:40" ht="15.75" customHeight="1" x14ac:dyDescent="0.25">
      <c r="A42" s="91" t="s">
        <v>604</v>
      </c>
      <c r="B42" s="91" t="s">
        <v>605</v>
      </c>
      <c r="C42" s="91" t="s">
        <v>575</v>
      </c>
      <c r="D42" s="91" t="s">
        <v>103</v>
      </c>
      <c r="E42" s="91" t="s">
        <v>606</v>
      </c>
      <c r="F42" s="68" t="s">
        <v>564</v>
      </c>
      <c r="G42" s="66" t="s">
        <v>607</v>
      </c>
      <c r="H42" s="94">
        <v>42662</v>
      </c>
      <c r="I42" s="68" t="s">
        <v>608</v>
      </c>
      <c r="J42" s="68" t="s">
        <v>570</v>
      </c>
      <c r="K42" s="68" t="s">
        <v>34</v>
      </c>
      <c r="L42" s="68" t="s">
        <v>34</v>
      </c>
      <c r="M42" s="68" t="s">
        <v>34</v>
      </c>
      <c r="N42" s="68" t="s">
        <v>34</v>
      </c>
      <c r="O42" s="72" t="s">
        <v>44</v>
      </c>
      <c r="P42" s="109" t="s">
        <v>609</v>
      </c>
      <c r="Q42" s="72" t="s">
        <v>44</v>
      </c>
      <c r="R42" s="109" t="s">
        <v>610</v>
      </c>
      <c r="S42" s="109" t="s">
        <v>611</v>
      </c>
      <c r="T42" s="69" t="str">
        <f t="shared" si="0"/>
        <v>Universidades</v>
      </c>
      <c r="U42" s="66" t="s">
        <v>609</v>
      </c>
      <c r="V42" s="157" t="s">
        <v>612</v>
      </c>
      <c r="W42" s="69" t="s">
        <v>75</v>
      </c>
      <c r="X42" s="68" t="s">
        <v>90</v>
      </c>
      <c r="Y42" s="230" t="s">
        <v>168</v>
      </c>
      <c r="Z42" s="69" t="s">
        <v>34</v>
      </c>
      <c r="AA42" s="68" t="s">
        <v>44</v>
      </c>
      <c r="AB42" s="68"/>
      <c r="AC42" s="68" t="s">
        <v>168</v>
      </c>
      <c r="AD42" s="83" t="s">
        <v>613</v>
      </c>
      <c r="AE42" s="90" t="s">
        <v>34</v>
      </c>
      <c r="AF42" s="69" t="s">
        <v>34</v>
      </c>
      <c r="AG42" s="83" t="s">
        <v>174</v>
      </c>
      <c r="AH42" s="66"/>
      <c r="AI42" s="66"/>
      <c r="AJ42" s="66"/>
      <c r="AK42" s="66"/>
      <c r="AL42" s="66"/>
      <c r="AM42" s="66"/>
      <c r="AN42" s="66"/>
    </row>
    <row r="43" spans="1:40" ht="15.75" customHeight="1" x14ac:dyDescent="0.25">
      <c r="A43" s="68" t="s">
        <v>523</v>
      </c>
      <c r="B43" s="68" t="s">
        <v>108</v>
      </c>
      <c r="C43" s="68" t="s">
        <v>508</v>
      </c>
      <c r="D43" s="68" t="s">
        <v>103</v>
      </c>
      <c r="E43" s="68" t="s">
        <v>518</v>
      </c>
      <c r="F43" s="76" t="s">
        <v>519</v>
      </c>
      <c r="G43" s="68" t="s">
        <v>520</v>
      </c>
      <c r="H43" s="226">
        <v>42879</v>
      </c>
      <c r="I43" s="68" t="s">
        <v>1385</v>
      </c>
      <c r="J43" s="66" t="s">
        <v>1384</v>
      </c>
      <c r="K43" s="99" t="s">
        <v>1459</v>
      </c>
      <c r="L43" s="68" t="s">
        <v>34</v>
      </c>
      <c r="M43" s="68" t="s">
        <v>34</v>
      </c>
      <c r="N43" s="68" t="s">
        <v>34</v>
      </c>
      <c r="O43" s="81" t="s">
        <v>51</v>
      </c>
      <c r="P43" s="139" t="s">
        <v>1386</v>
      </c>
      <c r="Q43" s="81" t="s">
        <v>39</v>
      </c>
      <c r="R43" s="139" t="s">
        <v>1387</v>
      </c>
      <c r="S43" s="139" t="s">
        <v>1388</v>
      </c>
      <c r="T43" s="69" t="str">
        <f t="shared" si="0"/>
        <v>NO</v>
      </c>
      <c r="U43" s="69" t="s">
        <v>34</v>
      </c>
      <c r="V43" s="73" t="s">
        <v>34</v>
      </c>
      <c r="W43" s="68" t="s">
        <v>34</v>
      </c>
      <c r="X43" s="69" t="s">
        <v>1470</v>
      </c>
      <c r="Y43" s="67" t="s">
        <v>125</v>
      </c>
      <c r="Z43" s="69" t="s">
        <v>34</v>
      </c>
      <c r="AA43" s="69" t="s">
        <v>103</v>
      </c>
      <c r="AB43" s="69"/>
      <c r="AC43" s="68" t="s">
        <v>125</v>
      </c>
      <c r="AD43" s="68" t="s">
        <v>519</v>
      </c>
      <c r="AE43" s="121" t="s">
        <v>521</v>
      </c>
      <c r="AF43" s="122" t="s">
        <v>1297</v>
      </c>
      <c r="AG43" s="69" t="s">
        <v>34</v>
      </c>
      <c r="AH43" s="66"/>
      <c r="AI43" s="66"/>
      <c r="AJ43" s="66"/>
      <c r="AK43" s="66"/>
      <c r="AL43" s="66"/>
      <c r="AM43" s="66"/>
      <c r="AN43" s="66"/>
    </row>
    <row r="44" spans="1:40" ht="15.75" customHeight="1" x14ac:dyDescent="0.25">
      <c r="A44" s="66" t="s">
        <v>597</v>
      </c>
      <c r="B44" s="68" t="s">
        <v>598</v>
      </c>
      <c r="C44" s="68" t="s">
        <v>508</v>
      </c>
      <c r="D44" s="68" t="s">
        <v>103</v>
      </c>
      <c r="E44" s="68" t="s">
        <v>1468</v>
      </c>
      <c r="F44" s="68" t="s">
        <v>599</v>
      </c>
      <c r="G44" s="68" t="s">
        <v>600</v>
      </c>
      <c r="H44" s="94">
        <v>42723</v>
      </c>
      <c r="I44" s="68" t="s">
        <v>34</v>
      </c>
      <c r="J44" s="68" t="s">
        <v>601</v>
      </c>
      <c r="K44" s="68" t="s">
        <v>602</v>
      </c>
      <c r="L44" s="68" t="s">
        <v>39</v>
      </c>
      <c r="M44" s="68" t="s">
        <v>603</v>
      </c>
      <c r="N44" s="68" t="s">
        <v>34</v>
      </c>
      <c r="O44" s="68" t="s">
        <v>34</v>
      </c>
      <c r="P44" s="69" t="s">
        <v>34</v>
      </c>
      <c r="Q44" s="68" t="s">
        <v>34</v>
      </c>
      <c r="R44" s="66" t="s">
        <v>63</v>
      </c>
      <c r="S44" s="68" t="s">
        <v>34</v>
      </c>
      <c r="T44" s="69" t="str">
        <f t="shared" si="0"/>
        <v>NO</v>
      </c>
      <c r="U44" s="68" t="s">
        <v>34</v>
      </c>
      <c r="V44" s="73" t="s">
        <v>34</v>
      </c>
      <c r="W44" s="68" t="s">
        <v>34</v>
      </c>
      <c r="X44" s="69" t="s">
        <v>34</v>
      </c>
      <c r="Y44" s="122" t="s">
        <v>34</v>
      </c>
      <c r="Z44" s="122" t="s">
        <v>34</v>
      </c>
      <c r="AA44" s="122" t="s">
        <v>34</v>
      </c>
      <c r="AB44" s="69"/>
      <c r="AC44" s="68" t="s">
        <v>34</v>
      </c>
      <c r="AD44" s="69" t="s">
        <v>34</v>
      </c>
      <c r="AE44" s="69" t="s">
        <v>34</v>
      </c>
      <c r="AF44" s="69" t="s">
        <v>34</v>
      </c>
      <c r="AG44" s="69" t="s">
        <v>34</v>
      </c>
      <c r="AH44" s="66"/>
      <c r="AI44" s="66"/>
      <c r="AJ44" s="66"/>
      <c r="AK44" s="66"/>
      <c r="AL44" s="66"/>
      <c r="AM44" s="66"/>
      <c r="AN44" s="66"/>
    </row>
    <row r="45" spans="1:40" ht="15.75" customHeight="1" x14ac:dyDescent="0.25">
      <c r="A45" s="68" t="s">
        <v>617</v>
      </c>
      <c r="B45" s="68" t="s">
        <v>618</v>
      </c>
      <c r="C45" s="68" t="s">
        <v>508</v>
      </c>
      <c r="D45" s="68" t="s">
        <v>133</v>
      </c>
      <c r="E45" s="68" t="s">
        <v>619</v>
      </c>
      <c r="F45" s="228" t="s">
        <v>620</v>
      </c>
      <c r="G45" s="68" t="s">
        <v>621</v>
      </c>
      <c r="H45" s="196">
        <v>42814</v>
      </c>
      <c r="I45" s="68" t="s">
        <v>1353</v>
      </c>
      <c r="J45" s="68" t="s">
        <v>1354</v>
      </c>
      <c r="K45" s="72" t="s">
        <v>1375</v>
      </c>
      <c r="L45" s="68" t="s">
        <v>34</v>
      </c>
      <c r="M45" s="68" t="s">
        <v>34</v>
      </c>
      <c r="N45" s="68" t="s">
        <v>622</v>
      </c>
      <c r="O45" s="81" t="s">
        <v>41</v>
      </c>
      <c r="P45" s="168" t="s">
        <v>621</v>
      </c>
      <c r="Q45" s="72" t="s">
        <v>39</v>
      </c>
      <c r="R45" s="109" t="s">
        <v>623</v>
      </c>
      <c r="S45" s="109" t="s">
        <v>624</v>
      </c>
      <c r="T45" s="69" t="str">
        <f t="shared" si="0"/>
        <v>Organismos Provinciales</v>
      </c>
      <c r="U45" s="139" t="s">
        <v>1355</v>
      </c>
      <c r="V45" s="73" t="s">
        <v>34</v>
      </c>
      <c r="W45" s="68" t="s">
        <v>181</v>
      </c>
      <c r="X45" s="68" t="s">
        <v>79</v>
      </c>
      <c r="Y45" s="230" t="s">
        <v>217</v>
      </c>
      <c r="Z45" s="69" t="s">
        <v>34</v>
      </c>
      <c r="AA45" s="68" t="s">
        <v>133</v>
      </c>
      <c r="AB45" s="68"/>
      <c r="AC45" s="68" t="s">
        <v>168</v>
      </c>
      <c r="AD45" s="89" t="s">
        <v>625</v>
      </c>
      <c r="AE45" s="90" t="s">
        <v>1374</v>
      </c>
      <c r="AF45" s="69" t="s">
        <v>34</v>
      </c>
      <c r="AG45" s="83" t="s">
        <v>174</v>
      </c>
      <c r="AH45" s="66"/>
      <c r="AI45" s="66"/>
      <c r="AJ45" s="66"/>
      <c r="AK45" s="66"/>
      <c r="AL45" s="66"/>
      <c r="AM45" s="66"/>
      <c r="AN45" s="66"/>
    </row>
    <row r="46" spans="1:40" ht="15.75" customHeight="1" x14ac:dyDescent="0.25">
      <c r="A46" s="66" t="s">
        <v>626</v>
      </c>
      <c r="B46" s="68" t="s">
        <v>627</v>
      </c>
      <c r="C46" s="68" t="s">
        <v>436</v>
      </c>
      <c r="D46" s="68" t="s">
        <v>133</v>
      </c>
      <c r="E46" s="68" t="s">
        <v>628</v>
      </c>
      <c r="F46" s="76" t="s">
        <v>1348</v>
      </c>
      <c r="G46" s="68" t="s">
        <v>629</v>
      </c>
      <c r="H46" s="195">
        <v>42814</v>
      </c>
      <c r="I46" s="68" t="s">
        <v>630</v>
      </c>
      <c r="J46" s="68" t="s">
        <v>1349</v>
      </c>
      <c r="K46" s="80" t="s">
        <v>1350</v>
      </c>
      <c r="L46" s="68" t="s">
        <v>34</v>
      </c>
      <c r="M46" s="68" t="s">
        <v>34</v>
      </c>
      <c r="N46" s="68" t="s">
        <v>302</v>
      </c>
      <c r="O46" s="72" t="s">
        <v>43</v>
      </c>
      <c r="P46" s="97" t="s">
        <v>631</v>
      </c>
      <c r="Q46" s="97" t="s">
        <v>42</v>
      </c>
      <c r="R46" s="72" t="s">
        <v>1351</v>
      </c>
      <c r="S46" s="72" t="s">
        <v>1352</v>
      </c>
      <c r="T46" s="69" t="s">
        <v>34</v>
      </c>
      <c r="U46" s="69" t="s">
        <v>34</v>
      </c>
      <c r="V46" s="73" t="s">
        <v>34</v>
      </c>
      <c r="W46" s="69" t="s">
        <v>181</v>
      </c>
      <c r="X46" s="68" t="s">
        <v>1470</v>
      </c>
      <c r="Y46" s="133" t="s">
        <v>125</v>
      </c>
      <c r="Z46" s="69" t="s">
        <v>34</v>
      </c>
      <c r="AA46" s="69" t="s">
        <v>103</v>
      </c>
      <c r="AB46" s="69"/>
      <c r="AC46" s="68" t="s">
        <v>34</v>
      </c>
      <c r="AD46" s="69" t="s">
        <v>34</v>
      </c>
      <c r="AE46" s="69" t="s">
        <v>34</v>
      </c>
      <c r="AF46" s="69" t="s">
        <v>34</v>
      </c>
      <c r="AG46" s="68" t="s">
        <v>34</v>
      </c>
      <c r="AH46" s="66"/>
      <c r="AI46" s="66"/>
      <c r="AJ46" s="66"/>
      <c r="AK46" s="66"/>
      <c r="AL46" s="66"/>
      <c r="AM46" s="66"/>
      <c r="AN46" s="66"/>
    </row>
    <row r="47" spans="1:40" ht="15.75" customHeight="1" x14ac:dyDescent="0.25">
      <c r="A47" s="68" t="s">
        <v>245</v>
      </c>
      <c r="B47" s="68" t="s">
        <v>246</v>
      </c>
      <c r="C47" s="68" t="s">
        <v>508</v>
      </c>
      <c r="D47" s="68" t="s">
        <v>143</v>
      </c>
      <c r="E47" s="68" t="s">
        <v>648</v>
      </c>
      <c r="F47" s="68" t="s">
        <v>649</v>
      </c>
      <c r="G47" s="68" t="s">
        <v>246</v>
      </c>
      <c r="H47" s="120">
        <v>42661</v>
      </c>
      <c r="I47" s="68" t="s">
        <v>650</v>
      </c>
      <c r="J47" s="66" t="s">
        <v>651</v>
      </c>
      <c r="K47" s="68" t="s">
        <v>652</v>
      </c>
      <c r="L47" s="68" t="s">
        <v>34</v>
      </c>
      <c r="M47" s="68" t="s">
        <v>34</v>
      </c>
      <c r="N47" s="68" t="s">
        <v>34</v>
      </c>
      <c r="O47" s="68" t="s">
        <v>34</v>
      </c>
      <c r="P47" s="69" t="s">
        <v>653</v>
      </c>
      <c r="Q47" s="81" t="s">
        <v>39</v>
      </c>
      <c r="R47" s="72" t="s">
        <v>654</v>
      </c>
      <c r="S47" s="72" t="s">
        <v>655</v>
      </c>
      <c r="T47" s="68" t="s">
        <v>34</v>
      </c>
      <c r="U47" s="66" t="s">
        <v>246</v>
      </c>
      <c r="V47" s="73" t="s">
        <v>34</v>
      </c>
      <c r="W47" s="69" t="s">
        <v>34</v>
      </c>
      <c r="X47" s="68" t="s">
        <v>1470</v>
      </c>
      <c r="Y47" s="69" t="s">
        <v>125</v>
      </c>
      <c r="Z47" s="69" t="s">
        <v>34</v>
      </c>
      <c r="AA47" s="69" t="s">
        <v>143</v>
      </c>
      <c r="AB47" s="69"/>
      <c r="AC47" s="74" t="s">
        <v>125</v>
      </c>
      <c r="AD47" s="75" t="s">
        <v>246</v>
      </c>
      <c r="AE47" s="69" t="s">
        <v>34</v>
      </c>
      <c r="AF47" s="69" t="s">
        <v>34</v>
      </c>
      <c r="AG47" s="69" t="s">
        <v>111</v>
      </c>
      <c r="AH47" s="130"/>
      <c r="AI47" s="130"/>
      <c r="AJ47" s="130"/>
      <c r="AK47" s="130"/>
      <c r="AL47" s="130"/>
      <c r="AM47" s="130"/>
      <c r="AN47" s="130"/>
    </row>
    <row r="48" spans="1:40" ht="15.75" customHeight="1" x14ac:dyDescent="0.25">
      <c r="A48" s="68" t="s">
        <v>635</v>
      </c>
      <c r="B48" s="68" t="s">
        <v>635</v>
      </c>
      <c r="C48" s="68" t="s">
        <v>508</v>
      </c>
      <c r="D48" s="68" t="s">
        <v>143</v>
      </c>
      <c r="E48" s="78" t="s">
        <v>636</v>
      </c>
      <c r="F48" s="68" t="s">
        <v>144</v>
      </c>
      <c r="G48" s="68" t="s">
        <v>637</v>
      </c>
      <c r="H48" s="197">
        <v>42720</v>
      </c>
      <c r="I48" s="68" t="s">
        <v>638</v>
      </c>
      <c r="J48" s="68" t="s">
        <v>639</v>
      </c>
      <c r="K48" s="99" t="s">
        <v>1378</v>
      </c>
      <c r="L48" s="68" t="s">
        <v>34</v>
      </c>
      <c r="M48" s="68" t="s">
        <v>34</v>
      </c>
      <c r="N48" s="68" t="s">
        <v>640</v>
      </c>
      <c r="O48" s="72" t="s">
        <v>41</v>
      </c>
      <c r="P48" s="109" t="s">
        <v>641</v>
      </c>
      <c r="Q48" s="72" t="s">
        <v>39</v>
      </c>
      <c r="R48" s="126" t="s">
        <v>642</v>
      </c>
      <c r="S48" s="109" t="s">
        <v>643</v>
      </c>
      <c r="T48" s="69" t="str">
        <f>(IF(U48="***","***",(IF(U48="NO","NO",(Q48)))))</f>
        <v>Organismos Provinciales</v>
      </c>
      <c r="U48" s="66" t="s">
        <v>644</v>
      </c>
      <c r="V48" s="73" t="s">
        <v>645</v>
      </c>
      <c r="W48" s="68" t="s">
        <v>75</v>
      </c>
      <c r="X48" s="68" t="s">
        <v>79</v>
      </c>
      <c r="Y48" s="230" t="s">
        <v>217</v>
      </c>
      <c r="Z48" s="99" t="s">
        <v>1487</v>
      </c>
      <c r="AA48" s="68" t="s">
        <v>143</v>
      </c>
      <c r="AB48" s="68"/>
      <c r="AC48" s="68" t="s">
        <v>217</v>
      </c>
      <c r="AD48" s="83" t="s">
        <v>646</v>
      </c>
      <c r="AE48" s="77" t="s">
        <v>647</v>
      </c>
      <c r="AF48" s="69" t="s">
        <v>34</v>
      </c>
      <c r="AG48" s="69" t="s">
        <v>34</v>
      </c>
      <c r="AH48" s="66"/>
      <c r="AI48" s="66"/>
      <c r="AJ48" s="66"/>
      <c r="AK48" s="66"/>
      <c r="AL48" s="66"/>
      <c r="AM48" s="66"/>
      <c r="AN48" s="66"/>
    </row>
    <row r="49" spans="1:40" ht="15.75" customHeight="1" x14ac:dyDescent="0.25">
      <c r="A49" s="68" t="s">
        <v>668</v>
      </c>
      <c r="B49" s="68" t="s">
        <v>668</v>
      </c>
      <c r="C49" s="68" t="s">
        <v>508</v>
      </c>
      <c r="D49" s="68" t="s">
        <v>150</v>
      </c>
      <c r="E49" s="68" t="s">
        <v>669</v>
      </c>
      <c r="F49" s="68" t="s">
        <v>670</v>
      </c>
      <c r="G49" s="68" t="s">
        <v>34</v>
      </c>
      <c r="H49" s="94">
        <v>42724</v>
      </c>
      <c r="I49" s="68" t="s">
        <v>671</v>
      </c>
      <c r="J49" s="68" t="s">
        <v>672</v>
      </c>
      <c r="K49" s="68" t="s">
        <v>34</v>
      </c>
      <c r="L49" s="68" t="s">
        <v>34</v>
      </c>
      <c r="M49" s="68" t="s">
        <v>34</v>
      </c>
      <c r="N49" s="68" t="s">
        <v>34</v>
      </c>
      <c r="O49" s="72" t="s">
        <v>51</v>
      </c>
      <c r="P49" s="109" t="s">
        <v>673</v>
      </c>
      <c r="Q49" s="72" t="s">
        <v>39</v>
      </c>
      <c r="R49" s="168" t="s">
        <v>674</v>
      </c>
      <c r="S49" s="168" t="s">
        <v>675</v>
      </c>
      <c r="T49" s="69" t="s">
        <v>34</v>
      </c>
      <c r="U49" s="68" t="s">
        <v>34</v>
      </c>
      <c r="V49" s="73" t="s">
        <v>34</v>
      </c>
      <c r="W49" s="68" t="s">
        <v>34</v>
      </c>
      <c r="X49" s="68" t="s">
        <v>1470</v>
      </c>
      <c r="Y49" s="69" t="s">
        <v>125</v>
      </c>
      <c r="Z49" s="69" t="s">
        <v>34</v>
      </c>
      <c r="AA49" s="69" t="s">
        <v>150</v>
      </c>
      <c r="AB49" s="69"/>
      <c r="AC49" s="131" t="s">
        <v>125</v>
      </c>
      <c r="AD49" s="132" t="s">
        <v>676</v>
      </c>
      <c r="AE49" s="77" t="s">
        <v>677</v>
      </c>
      <c r="AF49" s="69" t="s">
        <v>34</v>
      </c>
      <c r="AG49" s="69" t="s">
        <v>34</v>
      </c>
      <c r="AH49" s="66"/>
      <c r="AI49" s="66"/>
      <c r="AJ49" s="66"/>
      <c r="AK49" s="66"/>
      <c r="AL49" s="66"/>
      <c r="AM49" s="66"/>
      <c r="AN49" s="66"/>
    </row>
    <row r="50" spans="1:40" ht="15.75" customHeight="1" x14ac:dyDescent="0.25">
      <c r="A50" s="68" t="s">
        <v>151</v>
      </c>
      <c r="B50" s="68" t="s">
        <v>151</v>
      </c>
      <c r="C50" s="68" t="s">
        <v>508</v>
      </c>
      <c r="D50" s="68" t="s">
        <v>150</v>
      </c>
      <c r="E50" s="68" t="s">
        <v>656</v>
      </c>
      <c r="F50" s="68" t="s">
        <v>657</v>
      </c>
      <c r="G50" s="68" t="s">
        <v>658</v>
      </c>
      <c r="H50" s="94">
        <v>42724</v>
      </c>
      <c r="I50" s="68" t="s">
        <v>659</v>
      </c>
      <c r="J50" s="68" t="s">
        <v>660</v>
      </c>
      <c r="K50" s="68" t="s">
        <v>661</v>
      </c>
      <c r="L50" s="68" t="s">
        <v>34</v>
      </c>
      <c r="M50" s="68" t="s">
        <v>34</v>
      </c>
      <c r="N50" s="68" t="s">
        <v>34</v>
      </c>
      <c r="O50" s="72" t="s">
        <v>51</v>
      </c>
      <c r="P50" s="109" t="s">
        <v>662</v>
      </c>
      <c r="Q50" s="72" t="s">
        <v>39</v>
      </c>
      <c r="R50" s="109" t="s">
        <v>663</v>
      </c>
      <c r="S50" s="81" t="s">
        <v>664</v>
      </c>
      <c r="T50" s="69" t="s">
        <v>34</v>
      </c>
      <c r="U50" s="68" t="s">
        <v>34</v>
      </c>
      <c r="V50" s="73" t="s">
        <v>34</v>
      </c>
      <c r="W50" s="68" t="s">
        <v>34</v>
      </c>
      <c r="X50" s="68" t="s">
        <v>1470</v>
      </c>
      <c r="Y50" s="69" t="s">
        <v>125</v>
      </c>
      <c r="Z50" s="69" t="s">
        <v>34</v>
      </c>
      <c r="AA50" s="69" t="s">
        <v>150</v>
      </c>
      <c r="AB50" s="69"/>
      <c r="AC50" s="68" t="s">
        <v>125</v>
      </c>
      <c r="AD50" s="69" t="s">
        <v>665</v>
      </c>
      <c r="AE50" s="77" t="s">
        <v>666</v>
      </c>
      <c r="AF50" s="69" t="s">
        <v>667</v>
      </c>
      <c r="AG50" s="69" t="s">
        <v>34</v>
      </c>
      <c r="AH50" s="66"/>
      <c r="AI50" s="66"/>
      <c r="AJ50" s="66"/>
      <c r="AK50" s="66"/>
      <c r="AL50" s="66"/>
      <c r="AM50" s="66"/>
      <c r="AN50" s="66"/>
    </row>
    <row r="51" spans="1:40" ht="15.75" customHeight="1" x14ac:dyDescent="0.25">
      <c r="A51" s="68" t="s">
        <v>678</v>
      </c>
      <c r="B51" s="68" t="s">
        <v>678</v>
      </c>
      <c r="C51" s="68" t="s">
        <v>436</v>
      </c>
      <c r="D51" s="68" t="s">
        <v>679</v>
      </c>
      <c r="E51" s="68" t="s">
        <v>680</v>
      </c>
      <c r="F51" s="68" t="s">
        <v>678</v>
      </c>
      <c r="G51" s="68" t="s">
        <v>34</v>
      </c>
      <c r="H51" s="127">
        <v>42745</v>
      </c>
      <c r="I51" s="108" t="s">
        <v>681</v>
      </c>
      <c r="J51" s="108" t="s">
        <v>34</v>
      </c>
      <c r="K51" s="108" t="s">
        <v>633</v>
      </c>
      <c r="L51" s="68" t="s">
        <v>36</v>
      </c>
      <c r="M51" s="68" t="s">
        <v>682</v>
      </c>
      <c r="N51" s="68" t="s">
        <v>34</v>
      </c>
      <c r="O51" s="72" t="s">
        <v>51</v>
      </c>
      <c r="P51" s="109" t="s">
        <v>683</v>
      </c>
      <c r="Q51" s="69" t="s">
        <v>34</v>
      </c>
      <c r="R51" s="68" t="s">
        <v>34</v>
      </c>
      <c r="S51" s="68" t="s">
        <v>34</v>
      </c>
      <c r="T51" s="69" t="s">
        <v>34</v>
      </c>
      <c r="U51" s="69" t="s">
        <v>34</v>
      </c>
      <c r="V51" s="73" t="s">
        <v>34</v>
      </c>
      <c r="W51" s="69" t="s">
        <v>34</v>
      </c>
      <c r="X51" s="69" t="s">
        <v>34</v>
      </c>
      <c r="Y51" s="122" t="s">
        <v>34</v>
      </c>
      <c r="Z51" s="122" t="s">
        <v>34</v>
      </c>
      <c r="AA51" s="122" t="s">
        <v>34</v>
      </c>
      <c r="AB51" s="69"/>
      <c r="AC51" s="68" t="s">
        <v>34</v>
      </c>
      <c r="AD51" s="69" t="s">
        <v>34</v>
      </c>
      <c r="AE51" s="69" t="s">
        <v>34</v>
      </c>
      <c r="AF51" s="69" t="s">
        <v>34</v>
      </c>
      <c r="AG51" s="69" t="s">
        <v>34</v>
      </c>
      <c r="AH51" s="66"/>
      <c r="AI51" s="66"/>
      <c r="AJ51" s="66"/>
      <c r="AK51" s="66"/>
      <c r="AL51" s="66"/>
      <c r="AM51" s="66"/>
      <c r="AN51" s="66"/>
    </row>
    <row r="52" spans="1:40" ht="15.75" customHeight="1" x14ac:dyDescent="0.25">
      <c r="A52" s="91" t="s">
        <v>684</v>
      </c>
      <c r="B52" s="91" t="s">
        <v>685</v>
      </c>
      <c r="C52" s="91" t="s">
        <v>575</v>
      </c>
      <c r="D52" s="91" t="s">
        <v>679</v>
      </c>
      <c r="E52" s="91" t="s">
        <v>686</v>
      </c>
      <c r="F52" s="228" t="s">
        <v>687</v>
      </c>
      <c r="G52" s="68" t="s">
        <v>688</v>
      </c>
      <c r="H52" s="94">
        <v>42662</v>
      </c>
      <c r="I52" s="68" t="s">
        <v>689</v>
      </c>
      <c r="J52" s="66" t="s">
        <v>690</v>
      </c>
      <c r="K52" s="68" t="s">
        <v>34</v>
      </c>
      <c r="L52" s="68" t="s">
        <v>34</v>
      </c>
      <c r="M52" s="68" t="s">
        <v>34</v>
      </c>
      <c r="N52" s="68" t="s">
        <v>34</v>
      </c>
      <c r="O52" s="81" t="s">
        <v>44</v>
      </c>
      <c r="P52" s="109" t="s">
        <v>691</v>
      </c>
      <c r="Q52" s="72" t="s">
        <v>44</v>
      </c>
      <c r="R52" s="139" t="s">
        <v>692</v>
      </c>
      <c r="S52" s="109" t="s">
        <v>693</v>
      </c>
      <c r="T52" s="69" t="str">
        <f>(IF(U52="***","***",(IF(U52="NO","NO",(Q52)))))</f>
        <v>NO</v>
      </c>
      <c r="U52" s="68" t="s">
        <v>34</v>
      </c>
      <c r="V52" s="73" t="s">
        <v>34</v>
      </c>
      <c r="W52" s="68" t="s">
        <v>34</v>
      </c>
      <c r="X52" s="68" t="s">
        <v>1470</v>
      </c>
      <c r="Y52" s="227" t="s">
        <v>183</v>
      </c>
      <c r="Z52" s="228" t="s">
        <v>1502</v>
      </c>
      <c r="AA52" s="227" t="s">
        <v>44</v>
      </c>
      <c r="AB52" s="69"/>
      <c r="AC52" s="68" t="s">
        <v>125</v>
      </c>
      <c r="AD52" s="133" t="s">
        <v>694</v>
      </c>
      <c r="AE52" s="77" t="s">
        <v>695</v>
      </c>
      <c r="AF52" s="69" t="s">
        <v>34</v>
      </c>
      <c r="AG52" s="69" t="s">
        <v>34</v>
      </c>
      <c r="AH52" s="66"/>
      <c r="AI52" s="66"/>
      <c r="AJ52" s="66"/>
      <c r="AK52" s="66"/>
      <c r="AL52" s="66"/>
      <c r="AM52" s="66"/>
      <c r="AN52" s="66"/>
    </row>
    <row r="53" spans="1:40" ht="15.75" customHeight="1" x14ac:dyDescent="0.25">
      <c r="A53" s="68" t="s">
        <v>713</v>
      </c>
      <c r="B53" s="68" t="s">
        <v>714</v>
      </c>
      <c r="C53" s="68" t="s">
        <v>436</v>
      </c>
      <c r="D53" s="68" t="s">
        <v>698</v>
      </c>
      <c r="E53" s="108" t="s">
        <v>1444</v>
      </c>
      <c r="F53" s="68" t="s">
        <v>491</v>
      </c>
      <c r="G53" s="68" t="s">
        <v>715</v>
      </c>
      <c r="H53" s="201">
        <v>42832</v>
      </c>
      <c r="I53" s="68" t="s">
        <v>1446</v>
      </c>
      <c r="J53" s="68" t="s">
        <v>1445</v>
      </c>
      <c r="K53" s="135" t="s">
        <v>1447</v>
      </c>
      <c r="L53" s="68" t="s">
        <v>34</v>
      </c>
      <c r="M53" s="68" t="s">
        <v>1381</v>
      </c>
      <c r="N53" s="68" t="s">
        <v>34</v>
      </c>
      <c r="O53" s="72" t="s">
        <v>1448</v>
      </c>
      <c r="P53" s="109" t="s">
        <v>1382</v>
      </c>
      <c r="Q53" s="133" t="s">
        <v>34</v>
      </c>
      <c r="R53" s="68" t="s">
        <v>34</v>
      </c>
      <c r="S53" s="68" t="s">
        <v>34</v>
      </c>
      <c r="T53" s="69" t="s">
        <v>34</v>
      </c>
      <c r="U53" s="69" t="s">
        <v>34</v>
      </c>
      <c r="V53" s="73" t="s">
        <v>34</v>
      </c>
      <c r="W53" s="69" t="s">
        <v>34</v>
      </c>
      <c r="X53" s="69" t="s">
        <v>34</v>
      </c>
      <c r="Y53" s="122" t="s">
        <v>34</v>
      </c>
      <c r="Z53" s="122" t="s">
        <v>34</v>
      </c>
      <c r="AA53" s="122" t="s">
        <v>34</v>
      </c>
      <c r="AB53" s="69"/>
      <c r="AC53" s="68" t="s">
        <v>34</v>
      </c>
      <c r="AD53" s="69" t="s">
        <v>34</v>
      </c>
      <c r="AE53" s="69" t="s">
        <v>34</v>
      </c>
      <c r="AF53" s="69" t="s">
        <v>34</v>
      </c>
      <c r="AG53" s="69" t="s">
        <v>34</v>
      </c>
      <c r="AH53" s="66"/>
      <c r="AI53" s="66"/>
      <c r="AJ53" s="66"/>
      <c r="AK53" s="66"/>
      <c r="AL53" s="66"/>
      <c r="AM53" s="66"/>
      <c r="AN53" s="66"/>
    </row>
    <row r="54" spans="1:40" ht="15.75" customHeight="1" x14ac:dyDescent="0.25">
      <c r="A54" s="76" t="s">
        <v>245</v>
      </c>
      <c r="B54" s="76" t="s">
        <v>246</v>
      </c>
      <c r="C54" s="76" t="s">
        <v>508</v>
      </c>
      <c r="D54" s="68" t="s">
        <v>698</v>
      </c>
      <c r="E54" s="76" t="s">
        <v>708</v>
      </c>
      <c r="F54" s="76" t="s">
        <v>709</v>
      </c>
      <c r="G54" s="76" t="s">
        <v>34</v>
      </c>
      <c r="H54" s="186">
        <v>42671</v>
      </c>
      <c r="I54" s="76" t="s">
        <v>34</v>
      </c>
      <c r="J54" s="76" t="s">
        <v>34</v>
      </c>
      <c r="K54" s="76" t="s">
        <v>1307</v>
      </c>
      <c r="L54" s="76" t="s">
        <v>34</v>
      </c>
      <c r="M54" s="76" t="s">
        <v>34</v>
      </c>
      <c r="N54" s="76" t="s">
        <v>34</v>
      </c>
      <c r="O54" s="76" t="s">
        <v>34</v>
      </c>
      <c r="P54" s="133" t="s">
        <v>246</v>
      </c>
      <c r="Q54" s="72" t="s">
        <v>39</v>
      </c>
      <c r="R54" s="72" t="s">
        <v>710</v>
      </c>
      <c r="S54" s="72" t="s">
        <v>711</v>
      </c>
      <c r="T54" s="76" t="str">
        <f>(IF(U54="***","***",(IF(U54="NO","NO",(Q54)))))</f>
        <v>NO</v>
      </c>
      <c r="U54" s="151" t="s">
        <v>34</v>
      </c>
      <c r="V54" s="187" t="s">
        <v>34</v>
      </c>
      <c r="W54" s="133" t="s">
        <v>712</v>
      </c>
      <c r="X54" s="68" t="s">
        <v>1470</v>
      </c>
      <c r="Y54" s="76" t="s">
        <v>125</v>
      </c>
      <c r="Z54" s="76" t="s">
        <v>34</v>
      </c>
      <c r="AA54" s="76" t="s">
        <v>698</v>
      </c>
      <c r="AB54" s="76"/>
      <c r="AC54" s="76" t="s">
        <v>125</v>
      </c>
      <c r="AD54" s="133" t="s">
        <v>246</v>
      </c>
      <c r="AE54" s="188" t="s">
        <v>521</v>
      </c>
      <c r="AF54" s="133" t="s">
        <v>34</v>
      </c>
      <c r="AG54" s="133" t="s">
        <v>34</v>
      </c>
      <c r="AH54" s="151"/>
      <c r="AI54" s="151"/>
      <c r="AJ54" s="151"/>
      <c r="AK54" s="151"/>
      <c r="AL54" s="151"/>
      <c r="AM54" s="151"/>
      <c r="AN54" s="151"/>
    </row>
    <row r="55" spans="1:40" ht="15.75" customHeight="1" x14ac:dyDescent="0.25">
      <c r="A55" s="66" t="s">
        <v>696</v>
      </c>
      <c r="B55" s="68" t="s">
        <v>697</v>
      </c>
      <c r="C55" s="68" t="s">
        <v>508</v>
      </c>
      <c r="D55" s="68" t="s">
        <v>698</v>
      </c>
      <c r="E55" s="68" t="s">
        <v>699</v>
      </c>
      <c r="F55" s="228" t="s">
        <v>700</v>
      </c>
      <c r="G55" s="68" t="s">
        <v>701</v>
      </c>
      <c r="H55" s="134">
        <v>42745</v>
      </c>
      <c r="I55" s="68" t="s">
        <v>702</v>
      </c>
      <c r="J55" s="68" t="s">
        <v>703</v>
      </c>
      <c r="K55" s="135" t="s">
        <v>1330</v>
      </c>
      <c r="L55" s="68" t="s">
        <v>34</v>
      </c>
      <c r="M55" s="68" t="s">
        <v>34</v>
      </c>
      <c r="N55" s="68" t="s">
        <v>34</v>
      </c>
      <c r="O55" s="72" t="s">
        <v>1448</v>
      </c>
      <c r="P55" s="136" t="s">
        <v>701</v>
      </c>
      <c r="Q55" s="97" t="s">
        <v>39</v>
      </c>
      <c r="R55" s="138" t="s">
        <v>704</v>
      </c>
      <c r="S55" s="72" t="s">
        <v>705</v>
      </c>
      <c r="T55" s="75" t="str">
        <f>(IF(U55="***","***",(IF(U55="NO","NO",(Q55)))))</f>
        <v>Organismos Provinciales</v>
      </c>
      <c r="U55" s="75" t="s">
        <v>706</v>
      </c>
      <c r="V55" s="73" t="s">
        <v>34</v>
      </c>
      <c r="W55" s="68" t="s">
        <v>34</v>
      </c>
      <c r="X55" s="69" t="s">
        <v>1443</v>
      </c>
      <c r="Y55" s="227" t="s">
        <v>183</v>
      </c>
      <c r="Z55" s="227" t="s">
        <v>113</v>
      </c>
      <c r="AA55" s="227"/>
      <c r="AB55" s="69"/>
      <c r="AC55" s="68" t="s">
        <v>125</v>
      </c>
      <c r="AD55" s="68" t="s">
        <v>552</v>
      </c>
      <c r="AE55" s="137" t="s">
        <v>707</v>
      </c>
      <c r="AF55" s="68" t="s">
        <v>34</v>
      </c>
      <c r="AG55" s="68" t="s">
        <v>34</v>
      </c>
      <c r="AH55" s="66"/>
      <c r="AI55" s="66"/>
      <c r="AJ55" s="66"/>
      <c r="AK55" s="66"/>
      <c r="AL55" s="66"/>
      <c r="AM55" s="66"/>
      <c r="AN55" s="66"/>
    </row>
    <row r="56" spans="1:40" ht="15.75" customHeight="1" x14ac:dyDescent="0.25">
      <c r="A56" s="68" t="s">
        <v>718</v>
      </c>
      <c r="B56" s="68" t="s">
        <v>719</v>
      </c>
      <c r="C56" s="68" t="s">
        <v>508</v>
      </c>
      <c r="D56" s="68" t="s">
        <v>720</v>
      </c>
      <c r="E56" s="108" t="s">
        <v>183</v>
      </c>
      <c r="F56" s="228" t="s">
        <v>721</v>
      </c>
      <c r="G56" s="68" t="s">
        <v>34</v>
      </c>
      <c r="H56" s="134">
        <v>42745</v>
      </c>
      <c r="I56" s="68" t="s">
        <v>34</v>
      </c>
      <c r="J56" s="68" t="s">
        <v>34</v>
      </c>
      <c r="K56" s="135" t="s">
        <v>1401</v>
      </c>
      <c r="L56" s="68" t="s">
        <v>34</v>
      </c>
      <c r="M56" s="68" t="s">
        <v>34</v>
      </c>
      <c r="N56" s="68" t="s">
        <v>34</v>
      </c>
      <c r="O56" s="72" t="s">
        <v>51</v>
      </c>
      <c r="P56" s="109" t="s">
        <v>722</v>
      </c>
      <c r="Q56" s="69" t="s">
        <v>34</v>
      </c>
      <c r="R56" s="115" t="s">
        <v>723</v>
      </c>
      <c r="S56" s="68" t="s">
        <v>34</v>
      </c>
      <c r="T56" s="69" t="s">
        <v>34</v>
      </c>
      <c r="U56" s="69" t="s">
        <v>34</v>
      </c>
      <c r="V56" s="73" t="s">
        <v>34</v>
      </c>
      <c r="W56" s="69" t="s">
        <v>34</v>
      </c>
      <c r="X56" s="69" t="s">
        <v>1470</v>
      </c>
      <c r="Y56" s="227" t="s">
        <v>183</v>
      </c>
      <c r="Z56" s="227" t="s">
        <v>113</v>
      </c>
      <c r="AA56" s="227"/>
      <c r="AB56" s="69"/>
      <c r="AC56" s="68" t="s">
        <v>34</v>
      </c>
      <c r="AD56" s="69" t="s">
        <v>34</v>
      </c>
      <c r="AE56" s="69" t="s">
        <v>34</v>
      </c>
      <c r="AF56" s="69" t="s">
        <v>34</v>
      </c>
      <c r="AG56" s="69" t="s">
        <v>34</v>
      </c>
      <c r="AH56" s="66"/>
      <c r="AI56" s="66"/>
      <c r="AJ56" s="66"/>
      <c r="AK56" s="66"/>
      <c r="AL56" s="66"/>
      <c r="AM56" s="66"/>
      <c r="AN56" s="66"/>
    </row>
    <row r="57" spans="1:40" ht="15.75" customHeight="1" x14ac:dyDescent="0.25">
      <c r="A57" s="68" t="s">
        <v>245</v>
      </c>
      <c r="B57" s="68" t="s">
        <v>246</v>
      </c>
      <c r="C57" s="68" t="s">
        <v>508</v>
      </c>
      <c r="D57" s="68" t="s">
        <v>720</v>
      </c>
      <c r="E57" s="68" t="s">
        <v>734</v>
      </c>
      <c r="F57" s="68" t="s">
        <v>735</v>
      </c>
      <c r="G57" s="68" t="s">
        <v>34</v>
      </c>
      <c r="H57" s="94">
        <v>42661</v>
      </c>
      <c r="I57" s="68" t="s">
        <v>736</v>
      </c>
      <c r="J57" s="66" t="s">
        <v>737</v>
      </c>
      <c r="K57" s="68" t="s">
        <v>738</v>
      </c>
      <c r="L57" s="68" t="s">
        <v>34</v>
      </c>
      <c r="M57" s="68" t="s">
        <v>34</v>
      </c>
      <c r="N57" s="68" t="s">
        <v>34</v>
      </c>
      <c r="O57" s="68" t="s">
        <v>34</v>
      </c>
      <c r="P57" s="69" t="s">
        <v>653</v>
      </c>
      <c r="Q57" s="72" t="s">
        <v>39</v>
      </c>
      <c r="R57" s="72" t="s">
        <v>739</v>
      </c>
      <c r="S57" s="72" t="s">
        <v>740</v>
      </c>
      <c r="T57" s="68" t="str">
        <f>(IF(U57="***","***",(IF(U57="NO","NO",(Q57)))))</f>
        <v>NO</v>
      </c>
      <c r="U57" s="66" t="s">
        <v>34</v>
      </c>
      <c r="V57" s="73" t="s">
        <v>34</v>
      </c>
      <c r="W57" s="69" t="s">
        <v>712</v>
      </c>
      <c r="X57" s="68" t="s">
        <v>1470</v>
      </c>
      <c r="Y57" s="68" t="s">
        <v>125</v>
      </c>
      <c r="Z57" s="68" t="s">
        <v>34</v>
      </c>
      <c r="AA57" s="68" t="s">
        <v>720</v>
      </c>
      <c r="AB57" s="68"/>
      <c r="AC57" s="68" t="s">
        <v>125</v>
      </c>
      <c r="AD57" s="69" t="s">
        <v>246</v>
      </c>
      <c r="AE57" s="77" t="s">
        <v>741</v>
      </c>
      <c r="AF57" s="69" t="s">
        <v>34</v>
      </c>
      <c r="AG57" s="69" t="s">
        <v>34</v>
      </c>
      <c r="AH57" s="66"/>
      <c r="AI57" s="66"/>
      <c r="AJ57" s="66"/>
      <c r="AK57" s="66"/>
      <c r="AL57" s="66"/>
      <c r="AM57" s="66"/>
      <c r="AN57" s="66"/>
    </row>
    <row r="58" spans="1:40" s="174" customFormat="1" ht="15.75" customHeight="1" x14ac:dyDescent="0.25">
      <c r="A58" s="68" t="s">
        <v>724</v>
      </c>
      <c r="B58" s="68" t="s">
        <v>724</v>
      </c>
      <c r="C58" s="68" t="s">
        <v>508</v>
      </c>
      <c r="D58" s="68" t="s">
        <v>720</v>
      </c>
      <c r="E58" s="68" t="s">
        <v>725</v>
      </c>
      <c r="F58" s="227" t="s">
        <v>726</v>
      </c>
      <c r="G58" s="69" t="s">
        <v>34</v>
      </c>
      <c r="H58" s="71">
        <v>42632</v>
      </c>
      <c r="I58" s="68" t="s">
        <v>727</v>
      </c>
      <c r="J58" s="68" t="s">
        <v>728</v>
      </c>
      <c r="K58" s="68" t="s">
        <v>34</v>
      </c>
      <c r="L58" s="68" t="s">
        <v>34</v>
      </c>
      <c r="M58" s="68" t="s">
        <v>34</v>
      </c>
      <c r="N58" s="68" t="s">
        <v>34</v>
      </c>
      <c r="O58" s="72" t="s">
        <v>41</v>
      </c>
      <c r="P58" s="109" t="s">
        <v>729</v>
      </c>
      <c r="Q58" s="72" t="s">
        <v>39</v>
      </c>
      <c r="R58" s="139" t="s">
        <v>730</v>
      </c>
      <c r="S58" s="109" t="s">
        <v>731</v>
      </c>
      <c r="T58" s="69" t="s">
        <v>34</v>
      </c>
      <c r="U58" s="69" t="s">
        <v>34</v>
      </c>
      <c r="V58" s="73" t="s">
        <v>732</v>
      </c>
      <c r="W58" s="69" t="s">
        <v>34</v>
      </c>
      <c r="X58" s="68" t="s">
        <v>1470</v>
      </c>
      <c r="Y58" s="228" t="s">
        <v>125</v>
      </c>
      <c r="Z58" s="228" t="s">
        <v>1502</v>
      </c>
      <c r="AA58" s="228" t="s">
        <v>720</v>
      </c>
      <c r="AB58" s="68"/>
      <c r="AC58" s="68" t="s">
        <v>217</v>
      </c>
      <c r="AD58" s="83" t="s">
        <v>720</v>
      </c>
      <c r="AE58" s="77" t="s">
        <v>733</v>
      </c>
      <c r="AF58" s="69" t="s">
        <v>34</v>
      </c>
      <c r="AG58" s="83" t="s">
        <v>174</v>
      </c>
      <c r="AH58" s="66"/>
      <c r="AI58" s="66"/>
      <c r="AJ58" s="66"/>
      <c r="AK58" s="66"/>
      <c r="AL58" s="66"/>
      <c r="AM58" s="66"/>
      <c r="AN58" s="66"/>
    </row>
    <row r="59" spans="1:40" s="106" customFormat="1" ht="15.75" customHeight="1" x14ac:dyDescent="0.25">
      <c r="A59" s="66" t="s">
        <v>1286</v>
      </c>
      <c r="B59" s="68" t="s">
        <v>1331</v>
      </c>
      <c r="C59" s="68" t="s">
        <v>436</v>
      </c>
      <c r="D59" s="68" t="s">
        <v>720</v>
      </c>
      <c r="E59" s="68" t="s">
        <v>1287</v>
      </c>
      <c r="F59" s="68" t="s">
        <v>1288</v>
      </c>
      <c r="G59" s="141" t="s">
        <v>1289</v>
      </c>
      <c r="H59" s="96">
        <v>42800</v>
      </c>
      <c r="I59" s="68" t="s">
        <v>1290</v>
      </c>
      <c r="J59" s="68" t="s">
        <v>1291</v>
      </c>
      <c r="K59" s="68" t="s">
        <v>1292</v>
      </c>
      <c r="L59" s="69" t="s">
        <v>34</v>
      </c>
      <c r="M59" s="68" t="s">
        <v>34</v>
      </c>
      <c r="N59" s="141" t="s">
        <v>1293</v>
      </c>
      <c r="O59" s="146" t="s">
        <v>43</v>
      </c>
      <c r="P59" s="179" t="s">
        <v>1294</v>
      </c>
      <c r="Q59" s="97" t="s">
        <v>42</v>
      </c>
      <c r="R59" s="72" t="s">
        <v>1295</v>
      </c>
      <c r="S59" s="72" t="s">
        <v>34</v>
      </c>
      <c r="T59" s="69" t="str">
        <f t="shared" ref="T59:T72" si="1">(IF(U59="***","***",(IF(U59="NO","NO",(Q59)))))</f>
        <v>Organismos Locales</v>
      </c>
      <c r="U59" s="212" t="s">
        <v>1485</v>
      </c>
      <c r="V59" s="69" t="s">
        <v>1332</v>
      </c>
      <c r="W59" s="69" t="s">
        <v>75</v>
      </c>
      <c r="X59" s="69" t="s">
        <v>79</v>
      </c>
      <c r="Y59" s="230" t="s">
        <v>217</v>
      </c>
      <c r="Z59" s="69" t="s">
        <v>34</v>
      </c>
      <c r="AA59" s="68" t="s">
        <v>720</v>
      </c>
      <c r="AB59" s="69"/>
      <c r="AC59" s="68" t="s">
        <v>217</v>
      </c>
      <c r="AD59" s="69" t="s">
        <v>34</v>
      </c>
      <c r="AE59" s="69" t="s">
        <v>34</v>
      </c>
      <c r="AF59" s="69" t="s">
        <v>34</v>
      </c>
      <c r="AG59" s="69" t="s">
        <v>34</v>
      </c>
      <c r="AH59" s="66"/>
      <c r="AI59" s="66"/>
      <c r="AJ59" s="66"/>
      <c r="AK59" s="66"/>
      <c r="AL59" s="66"/>
      <c r="AM59" s="66"/>
      <c r="AN59" s="66"/>
    </row>
    <row r="60" spans="1:40" ht="15.75" customHeight="1" x14ac:dyDescent="0.25">
      <c r="A60" s="68" t="s">
        <v>245</v>
      </c>
      <c r="B60" s="68" t="s">
        <v>246</v>
      </c>
      <c r="C60" s="68" t="s">
        <v>508</v>
      </c>
      <c r="D60" s="68" t="s">
        <v>742</v>
      </c>
      <c r="E60" s="68" t="s">
        <v>743</v>
      </c>
      <c r="F60" s="68" t="s">
        <v>744</v>
      </c>
      <c r="G60" s="66" t="s">
        <v>745</v>
      </c>
      <c r="H60" s="94">
        <v>42661</v>
      </c>
      <c r="I60" s="68" t="s">
        <v>253</v>
      </c>
      <c r="J60" s="68" t="s">
        <v>254</v>
      </c>
      <c r="K60" s="68" t="s">
        <v>746</v>
      </c>
      <c r="L60" s="68" t="s">
        <v>34</v>
      </c>
      <c r="M60" s="68" t="s">
        <v>34</v>
      </c>
      <c r="N60" s="68" t="s">
        <v>34</v>
      </c>
      <c r="O60" s="68" t="s">
        <v>34</v>
      </c>
      <c r="P60" s="69" t="s">
        <v>653</v>
      </c>
      <c r="Q60" s="72" t="s">
        <v>39</v>
      </c>
      <c r="R60" s="109" t="s">
        <v>747</v>
      </c>
      <c r="S60" s="72" t="s">
        <v>34</v>
      </c>
      <c r="T60" s="68" t="str">
        <f t="shared" si="1"/>
        <v>NO</v>
      </c>
      <c r="U60" s="66" t="s">
        <v>34</v>
      </c>
      <c r="V60" s="73" t="s">
        <v>34</v>
      </c>
      <c r="W60" s="69" t="s">
        <v>712</v>
      </c>
      <c r="X60" s="68" t="s">
        <v>1470</v>
      </c>
      <c r="Y60" s="68" t="s">
        <v>125</v>
      </c>
      <c r="Z60" s="68" t="s">
        <v>34</v>
      </c>
      <c r="AA60" s="68" t="s">
        <v>742</v>
      </c>
      <c r="AB60" s="68"/>
      <c r="AC60" s="68" t="s">
        <v>125</v>
      </c>
      <c r="AD60" s="83" t="s">
        <v>246</v>
      </c>
      <c r="AE60" s="77" t="s">
        <v>748</v>
      </c>
      <c r="AF60" s="69" t="s">
        <v>34</v>
      </c>
      <c r="AG60" s="83" t="s">
        <v>174</v>
      </c>
      <c r="AH60" s="66"/>
      <c r="AI60" s="66"/>
      <c r="AJ60" s="66"/>
      <c r="AK60" s="66"/>
      <c r="AL60" s="66"/>
      <c r="AM60" s="66"/>
      <c r="AN60" s="66"/>
    </row>
    <row r="61" spans="1:40" ht="15.75" customHeight="1" x14ac:dyDescent="0.25">
      <c r="A61" s="68" t="s">
        <v>724</v>
      </c>
      <c r="B61" s="68" t="s">
        <v>724</v>
      </c>
      <c r="C61" s="68" t="s">
        <v>508</v>
      </c>
      <c r="D61" s="68" t="s">
        <v>175</v>
      </c>
      <c r="E61" s="68" t="s">
        <v>766</v>
      </c>
      <c r="F61" s="68" t="s">
        <v>218</v>
      </c>
      <c r="G61" s="68" t="s">
        <v>750</v>
      </c>
      <c r="H61" s="94">
        <v>42745</v>
      </c>
      <c r="I61" s="68" t="s">
        <v>220</v>
      </c>
      <c r="J61" s="68" t="s">
        <v>221</v>
      </c>
      <c r="K61" s="108" t="s">
        <v>767</v>
      </c>
      <c r="L61" s="68" t="s">
        <v>34</v>
      </c>
      <c r="M61" s="68" t="s">
        <v>34</v>
      </c>
      <c r="N61" s="68" t="s">
        <v>750</v>
      </c>
      <c r="O61" s="68" t="s">
        <v>34</v>
      </c>
      <c r="P61" s="68" t="s">
        <v>750</v>
      </c>
      <c r="Q61" s="72" t="s">
        <v>39</v>
      </c>
      <c r="R61" s="209" t="s">
        <v>763</v>
      </c>
      <c r="S61" s="210" t="s">
        <v>34</v>
      </c>
      <c r="T61" s="69" t="str">
        <f t="shared" si="1"/>
        <v>Organismos Provinciales</v>
      </c>
      <c r="U61" s="66" t="s">
        <v>752</v>
      </c>
      <c r="V61" s="73" t="s">
        <v>768</v>
      </c>
      <c r="W61" s="68" t="s">
        <v>75</v>
      </c>
      <c r="X61" s="68" t="s">
        <v>79</v>
      </c>
      <c r="Y61" s="138" t="s">
        <v>34</v>
      </c>
      <c r="Z61" s="138" t="s">
        <v>1486</v>
      </c>
      <c r="AA61" s="170" t="s">
        <v>34</v>
      </c>
      <c r="AB61" s="68"/>
      <c r="AC61" s="68" t="s">
        <v>217</v>
      </c>
      <c r="AD61" s="89" t="s">
        <v>754</v>
      </c>
      <c r="AE61" s="77" t="s">
        <v>769</v>
      </c>
      <c r="AF61" s="142" t="s">
        <v>34</v>
      </c>
      <c r="AG61" s="83" t="s">
        <v>174</v>
      </c>
      <c r="AH61" s="66"/>
      <c r="AI61" s="66"/>
      <c r="AJ61" s="66"/>
      <c r="AK61" s="66"/>
      <c r="AL61" s="66"/>
      <c r="AM61" s="66"/>
      <c r="AN61" s="66"/>
    </row>
    <row r="62" spans="1:40" ht="15.75" customHeight="1" x14ac:dyDescent="0.25">
      <c r="A62" s="68" t="s">
        <v>724</v>
      </c>
      <c r="B62" s="68" t="s">
        <v>724</v>
      </c>
      <c r="C62" s="68" t="s">
        <v>508</v>
      </c>
      <c r="D62" s="68" t="s">
        <v>175</v>
      </c>
      <c r="E62" s="68" t="s">
        <v>770</v>
      </c>
      <c r="F62" s="68" t="s">
        <v>201</v>
      </c>
      <c r="G62" s="68" t="s">
        <v>750</v>
      </c>
      <c r="H62" s="94">
        <v>42745</v>
      </c>
      <c r="I62" s="68" t="s">
        <v>230</v>
      </c>
      <c r="J62" s="69" t="s">
        <v>771</v>
      </c>
      <c r="K62" s="68" t="s">
        <v>212</v>
      </c>
      <c r="L62" s="68" t="s">
        <v>34</v>
      </c>
      <c r="M62" s="68" t="s">
        <v>34</v>
      </c>
      <c r="N62" s="68" t="s">
        <v>750</v>
      </c>
      <c r="O62" s="68" t="s">
        <v>34</v>
      </c>
      <c r="P62" s="68" t="s">
        <v>750</v>
      </c>
      <c r="Q62" s="72" t="s">
        <v>39</v>
      </c>
      <c r="R62" s="208" t="s">
        <v>772</v>
      </c>
      <c r="S62" s="207" t="s">
        <v>34</v>
      </c>
      <c r="T62" s="69" t="str">
        <f t="shared" si="1"/>
        <v>Organismos Provinciales</v>
      </c>
      <c r="U62" s="66" t="s">
        <v>752</v>
      </c>
      <c r="V62" s="73" t="s">
        <v>753</v>
      </c>
      <c r="W62" s="68" t="s">
        <v>75</v>
      </c>
      <c r="X62" s="68" t="s">
        <v>79</v>
      </c>
      <c r="Y62" s="138" t="s">
        <v>34</v>
      </c>
      <c r="Z62" s="138" t="s">
        <v>1486</v>
      </c>
      <c r="AA62" s="138" t="s">
        <v>34</v>
      </c>
      <c r="AB62" s="68"/>
      <c r="AC62" s="68" t="s">
        <v>217</v>
      </c>
      <c r="AD62" s="89" t="s">
        <v>754</v>
      </c>
      <c r="AE62" s="77" t="s">
        <v>34</v>
      </c>
      <c r="AF62" s="69" t="s">
        <v>34</v>
      </c>
      <c r="AG62" s="83" t="s">
        <v>174</v>
      </c>
      <c r="AH62" s="66"/>
      <c r="AI62" s="66"/>
      <c r="AJ62" s="66"/>
      <c r="AK62" s="66"/>
      <c r="AL62" s="66"/>
      <c r="AM62" s="66"/>
      <c r="AN62" s="66"/>
    </row>
    <row r="63" spans="1:40" ht="15.75" customHeight="1" x14ac:dyDescent="0.25">
      <c r="A63" s="68" t="s">
        <v>724</v>
      </c>
      <c r="B63" s="68" t="s">
        <v>724</v>
      </c>
      <c r="C63" s="68" t="s">
        <v>508</v>
      </c>
      <c r="D63" s="68" t="s">
        <v>175</v>
      </c>
      <c r="E63" s="68" t="s">
        <v>764</v>
      </c>
      <c r="F63" s="68" t="s">
        <v>223</v>
      </c>
      <c r="G63" s="68" t="s">
        <v>750</v>
      </c>
      <c r="H63" s="94">
        <v>42745</v>
      </c>
      <c r="I63" s="68" t="s">
        <v>225</v>
      </c>
      <c r="J63" s="68" t="s">
        <v>226</v>
      </c>
      <c r="K63" s="68" t="s">
        <v>212</v>
      </c>
      <c r="L63" s="68" t="s">
        <v>34</v>
      </c>
      <c r="M63" s="68" t="s">
        <v>34</v>
      </c>
      <c r="N63" s="68" t="s">
        <v>750</v>
      </c>
      <c r="O63" s="68" t="s">
        <v>34</v>
      </c>
      <c r="P63" s="68" t="s">
        <v>750</v>
      </c>
      <c r="Q63" s="72" t="s">
        <v>39</v>
      </c>
      <c r="R63" s="208" t="s">
        <v>765</v>
      </c>
      <c r="S63" s="207" t="s">
        <v>34</v>
      </c>
      <c r="T63" s="69" t="str">
        <f t="shared" si="1"/>
        <v>Organismos Provinciales</v>
      </c>
      <c r="U63" s="66" t="s">
        <v>752</v>
      </c>
      <c r="V63" s="73" t="s">
        <v>753</v>
      </c>
      <c r="W63" s="68" t="s">
        <v>224</v>
      </c>
      <c r="X63" s="68" t="s">
        <v>79</v>
      </c>
      <c r="Y63" s="138" t="s">
        <v>34</v>
      </c>
      <c r="Z63" s="138" t="s">
        <v>1486</v>
      </c>
      <c r="AA63" s="138" t="s">
        <v>34</v>
      </c>
      <c r="AB63" s="68"/>
      <c r="AC63" s="68" t="s">
        <v>217</v>
      </c>
      <c r="AD63" s="89" t="s">
        <v>754</v>
      </c>
      <c r="AE63" s="77" t="s">
        <v>34</v>
      </c>
      <c r="AF63" s="69" t="s">
        <v>34</v>
      </c>
      <c r="AG63" s="83" t="s">
        <v>174</v>
      </c>
      <c r="AH63" s="66"/>
      <c r="AI63" s="66"/>
      <c r="AJ63" s="66"/>
      <c r="AK63" s="66"/>
      <c r="AL63" s="66"/>
      <c r="AM63" s="66"/>
      <c r="AN63" s="66"/>
    </row>
    <row r="64" spans="1:40" ht="15.75" customHeight="1" x14ac:dyDescent="0.25">
      <c r="A64" s="68" t="s">
        <v>724</v>
      </c>
      <c r="B64" s="68" t="s">
        <v>724</v>
      </c>
      <c r="C64" s="68" t="s">
        <v>508</v>
      </c>
      <c r="D64" s="68" t="s">
        <v>175</v>
      </c>
      <c r="E64" s="68" t="s">
        <v>759</v>
      </c>
      <c r="F64" s="152" t="str">
        <f>HYPERLINK("idef.formosa.gob.ar","IDE Formosa")</f>
        <v>IDE Formosa</v>
      </c>
      <c r="G64" s="68" t="s">
        <v>760</v>
      </c>
      <c r="H64" s="94">
        <v>42745</v>
      </c>
      <c r="I64" s="68" t="s">
        <v>230</v>
      </c>
      <c r="J64" s="68" t="s">
        <v>231</v>
      </c>
      <c r="K64" s="68" t="s">
        <v>212</v>
      </c>
      <c r="L64" s="68" t="s">
        <v>34</v>
      </c>
      <c r="M64" s="68" t="s">
        <v>34</v>
      </c>
      <c r="N64" s="68" t="s">
        <v>761</v>
      </c>
      <c r="O64" s="72" t="s">
        <v>41</v>
      </c>
      <c r="P64" s="109" t="s">
        <v>762</v>
      </c>
      <c r="Q64" s="72" t="s">
        <v>39</v>
      </c>
      <c r="R64" s="146" t="s">
        <v>763</v>
      </c>
      <c r="S64" s="72" t="s">
        <v>34</v>
      </c>
      <c r="T64" s="69" t="str">
        <f t="shared" si="1"/>
        <v>Organismos Provinciales</v>
      </c>
      <c r="U64" s="66" t="s">
        <v>752</v>
      </c>
      <c r="V64" s="73" t="s">
        <v>753</v>
      </c>
      <c r="W64" s="68" t="s">
        <v>75</v>
      </c>
      <c r="X64" s="68" t="s">
        <v>79</v>
      </c>
      <c r="Y64" s="230" t="s">
        <v>217</v>
      </c>
      <c r="Z64" s="68" t="s">
        <v>34</v>
      </c>
      <c r="AA64" s="68" t="s">
        <v>175</v>
      </c>
      <c r="AB64" s="68"/>
      <c r="AC64" s="68" t="s">
        <v>217</v>
      </c>
      <c r="AD64" s="89" t="s">
        <v>754</v>
      </c>
      <c r="AE64" s="77" t="s">
        <v>34</v>
      </c>
      <c r="AF64" s="69" t="s">
        <v>34</v>
      </c>
      <c r="AG64" s="83" t="s">
        <v>174</v>
      </c>
      <c r="AH64" s="66"/>
      <c r="AI64" s="66"/>
      <c r="AJ64" s="66"/>
      <c r="AK64" s="66"/>
      <c r="AL64" s="66"/>
      <c r="AM64" s="66"/>
      <c r="AN64" s="66"/>
    </row>
    <row r="65" spans="1:40" ht="15.75" customHeight="1" x14ac:dyDescent="0.25">
      <c r="A65" s="68" t="s">
        <v>724</v>
      </c>
      <c r="B65" s="68" t="s">
        <v>724</v>
      </c>
      <c r="C65" s="68" t="s">
        <v>508</v>
      </c>
      <c r="D65" s="68" t="s">
        <v>175</v>
      </c>
      <c r="E65" s="68" t="s">
        <v>757</v>
      </c>
      <c r="F65" s="68" t="s">
        <v>233</v>
      </c>
      <c r="G65" s="68" t="s">
        <v>750</v>
      </c>
      <c r="H65" s="94">
        <v>42745</v>
      </c>
      <c r="I65" s="68" t="s">
        <v>236</v>
      </c>
      <c r="J65" s="68" t="s">
        <v>237</v>
      </c>
      <c r="K65" s="68" t="s">
        <v>212</v>
      </c>
      <c r="L65" s="68" t="s">
        <v>34</v>
      </c>
      <c r="M65" s="68" t="s">
        <v>34</v>
      </c>
      <c r="N65" s="68" t="s">
        <v>750</v>
      </c>
      <c r="O65" s="68" t="s">
        <v>34</v>
      </c>
      <c r="P65" s="68" t="s">
        <v>750</v>
      </c>
      <c r="Q65" s="72" t="s">
        <v>39</v>
      </c>
      <c r="R65" s="208" t="s">
        <v>758</v>
      </c>
      <c r="S65" s="207" t="s">
        <v>34</v>
      </c>
      <c r="T65" s="69" t="str">
        <f t="shared" si="1"/>
        <v>Organismos Provinciales</v>
      </c>
      <c r="U65" s="66" t="s">
        <v>752</v>
      </c>
      <c r="V65" s="73" t="s">
        <v>753</v>
      </c>
      <c r="W65" s="68" t="s">
        <v>75</v>
      </c>
      <c r="X65" s="68" t="s">
        <v>79</v>
      </c>
      <c r="Y65" s="138" t="s">
        <v>34</v>
      </c>
      <c r="Z65" s="138" t="s">
        <v>1486</v>
      </c>
      <c r="AA65" s="138" t="s">
        <v>34</v>
      </c>
      <c r="AB65" s="68"/>
      <c r="AC65" s="68" t="s">
        <v>217</v>
      </c>
      <c r="AD65" s="89" t="s">
        <v>754</v>
      </c>
      <c r="AE65" s="77" t="s">
        <v>34</v>
      </c>
      <c r="AF65" s="69" t="s">
        <v>34</v>
      </c>
      <c r="AG65" s="83" t="s">
        <v>174</v>
      </c>
      <c r="AH65" s="66"/>
      <c r="AI65" s="66"/>
      <c r="AJ65" s="66"/>
      <c r="AK65" s="66"/>
      <c r="AL65" s="66"/>
      <c r="AM65" s="66"/>
      <c r="AN65" s="66"/>
    </row>
    <row r="66" spans="1:40" s="170" customFormat="1" ht="15.75" customHeight="1" x14ac:dyDescent="0.25">
      <c r="A66" s="68" t="s">
        <v>724</v>
      </c>
      <c r="B66" s="68" t="s">
        <v>724</v>
      </c>
      <c r="C66" s="68" t="s">
        <v>508</v>
      </c>
      <c r="D66" s="68" t="s">
        <v>175</v>
      </c>
      <c r="E66" s="68" t="s">
        <v>755</v>
      </c>
      <c r="F66" s="68" t="s">
        <v>239</v>
      </c>
      <c r="G66" s="68" t="s">
        <v>750</v>
      </c>
      <c r="H66" s="94">
        <v>42745</v>
      </c>
      <c r="I66" s="68" t="s">
        <v>230</v>
      </c>
      <c r="J66" s="68" t="s">
        <v>231</v>
      </c>
      <c r="K66" s="68" t="s">
        <v>212</v>
      </c>
      <c r="L66" s="68" t="s">
        <v>34</v>
      </c>
      <c r="M66" s="68" t="s">
        <v>34</v>
      </c>
      <c r="N66" s="68" t="s">
        <v>750</v>
      </c>
      <c r="O66" s="68" t="s">
        <v>34</v>
      </c>
      <c r="P66" s="68" t="s">
        <v>750</v>
      </c>
      <c r="Q66" s="72" t="s">
        <v>39</v>
      </c>
      <c r="R66" s="208" t="s">
        <v>756</v>
      </c>
      <c r="S66" s="207" t="s">
        <v>34</v>
      </c>
      <c r="T66" s="69" t="str">
        <f t="shared" si="1"/>
        <v>Organismos Provinciales</v>
      </c>
      <c r="U66" s="66" t="s">
        <v>752</v>
      </c>
      <c r="V66" s="73" t="s">
        <v>753</v>
      </c>
      <c r="W66" s="68" t="s">
        <v>75</v>
      </c>
      <c r="X66" s="68" t="s">
        <v>79</v>
      </c>
      <c r="Y66" s="138" t="s">
        <v>34</v>
      </c>
      <c r="Z66" s="138" t="s">
        <v>1486</v>
      </c>
      <c r="AA66" s="138" t="s">
        <v>34</v>
      </c>
      <c r="AB66" s="68"/>
      <c r="AC66" s="68" t="s">
        <v>217</v>
      </c>
      <c r="AD66" s="89" t="s">
        <v>754</v>
      </c>
      <c r="AE66" s="90" t="s">
        <v>34</v>
      </c>
      <c r="AF66" s="69" t="s">
        <v>34</v>
      </c>
      <c r="AG66" s="83" t="s">
        <v>174</v>
      </c>
      <c r="AH66" s="66"/>
      <c r="AI66" s="66"/>
      <c r="AJ66" s="66"/>
      <c r="AK66" s="66"/>
      <c r="AL66" s="66"/>
      <c r="AM66" s="66"/>
      <c r="AN66" s="66"/>
    </row>
    <row r="67" spans="1:40" ht="15.75" customHeight="1" x14ac:dyDescent="0.25">
      <c r="A67" s="68" t="s">
        <v>724</v>
      </c>
      <c r="B67" s="68" t="s">
        <v>724</v>
      </c>
      <c r="C67" s="68" t="s">
        <v>508</v>
      </c>
      <c r="D67" s="68" t="s">
        <v>175</v>
      </c>
      <c r="E67" s="68" t="s">
        <v>749</v>
      </c>
      <c r="F67" s="68" t="s">
        <v>252</v>
      </c>
      <c r="G67" s="68" t="s">
        <v>750</v>
      </c>
      <c r="H67" s="94">
        <v>42745</v>
      </c>
      <c r="I67" s="68" t="s">
        <v>230</v>
      </c>
      <c r="J67" s="68" t="s">
        <v>231</v>
      </c>
      <c r="K67" s="68" t="s">
        <v>212</v>
      </c>
      <c r="L67" s="68" t="s">
        <v>34</v>
      </c>
      <c r="M67" s="68" t="s">
        <v>34</v>
      </c>
      <c r="N67" s="68" t="s">
        <v>750</v>
      </c>
      <c r="O67" s="68" t="s">
        <v>34</v>
      </c>
      <c r="P67" s="68" t="s">
        <v>750</v>
      </c>
      <c r="Q67" s="72" t="s">
        <v>39</v>
      </c>
      <c r="R67" s="208" t="s">
        <v>751</v>
      </c>
      <c r="S67" s="207" t="s">
        <v>34</v>
      </c>
      <c r="T67" s="69" t="str">
        <f t="shared" si="1"/>
        <v>Organismos Provinciales</v>
      </c>
      <c r="U67" s="66" t="s">
        <v>752</v>
      </c>
      <c r="V67" s="73" t="s">
        <v>753</v>
      </c>
      <c r="W67" s="68" t="s">
        <v>75</v>
      </c>
      <c r="X67" s="68" t="s">
        <v>79</v>
      </c>
      <c r="Y67" s="138" t="s">
        <v>34</v>
      </c>
      <c r="Z67" s="138" t="s">
        <v>1486</v>
      </c>
      <c r="AA67" s="138" t="s">
        <v>34</v>
      </c>
      <c r="AB67" s="68"/>
      <c r="AC67" s="68" t="s">
        <v>217</v>
      </c>
      <c r="AD67" s="89" t="s">
        <v>754</v>
      </c>
      <c r="AE67" s="77" t="s">
        <v>34</v>
      </c>
      <c r="AF67" s="69" t="s">
        <v>34</v>
      </c>
      <c r="AG67" s="83" t="s">
        <v>174</v>
      </c>
      <c r="AH67" s="139"/>
      <c r="AI67" s="139"/>
      <c r="AJ67" s="139"/>
      <c r="AK67" s="139"/>
      <c r="AL67" s="139"/>
      <c r="AM67" s="139"/>
      <c r="AN67" s="139"/>
    </row>
    <row r="68" spans="1:40" ht="15.75" customHeight="1" x14ac:dyDescent="0.25">
      <c r="A68" s="66" t="s">
        <v>773</v>
      </c>
      <c r="B68" s="68" t="s">
        <v>774</v>
      </c>
      <c r="C68" s="68" t="s">
        <v>508</v>
      </c>
      <c r="D68" s="68" t="s">
        <v>263</v>
      </c>
      <c r="E68" s="68" t="s">
        <v>775</v>
      </c>
      <c r="F68" s="91" t="s">
        <v>774</v>
      </c>
      <c r="G68" s="68" t="s">
        <v>776</v>
      </c>
      <c r="H68" s="116">
        <v>42696</v>
      </c>
      <c r="I68" s="68" t="s">
        <v>777</v>
      </c>
      <c r="J68" s="68" t="s">
        <v>778</v>
      </c>
      <c r="K68" s="108" t="s">
        <v>633</v>
      </c>
      <c r="L68" s="68" t="s">
        <v>34</v>
      </c>
      <c r="M68" s="68" t="s">
        <v>34</v>
      </c>
      <c r="N68" s="68" t="s">
        <v>34</v>
      </c>
      <c r="O68" s="68" t="s">
        <v>34</v>
      </c>
      <c r="P68" s="69" t="s">
        <v>34</v>
      </c>
      <c r="Q68" s="118" t="s">
        <v>39</v>
      </c>
      <c r="R68" s="118" t="s">
        <v>1410</v>
      </c>
      <c r="S68" s="72" t="s">
        <v>34</v>
      </c>
      <c r="T68" s="69" t="str">
        <f t="shared" si="1"/>
        <v>Organismos Provinciales</v>
      </c>
      <c r="U68" s="69" t="s">
        <v>776</v>
      </c>
      <c r="V68" s="73" t="s">
        <v>779</v>
      </c>
      <c r="W68" s="69" t="s">
        <v>75</v>
      </c>
      <c r="X68" s="69" t="s">
        <v>90</v>
      </c>
      <c r="Y68" s="230" t="s">
        <v>168</v>
      </c>
      <c r="Z68" s="69" t="s">
        <v>34</v>
      </c>
      <c r="AA68" s="69" t="s">
        <v>263</v>
      </c>
      <c r="AB68" s="69"/>
      <c r="AC68" s="68" t="s">
        <v>168</v>
      </c>
      <c r="AD68" s="89" t="s">
        <v>263</v>
      </c>
      <c r="AE68" s="77" t="s">
        <v>780</v>
      </c>
      <c r="AF68" s="69" t="s">
        <v>34</v>
      </c>
      <c r="AG68" s="83" t="s">
        <v>174</v>
      </c>
      <c r="AH68" s="66"/>
      <c r="AI68" s="66"/>
      <c r="AJ68" s="66"/>
      <c r="AK68" s="66"/>
      <c r="AL68" s="66"/>
      <c r="AM68" s="66"/>
      <c r="AN68" s="66"/>
    </row>
    <row r="69" spans="1:40" ht="15.75" customHeight="1" x14ac:dyDescent="0.25">
      <c r="A69" s="68" t="s">
        <v>245</v>
      </c>
      <c r="B69" s="68" t="s">
        <v>246</v>
      </c>
      <c r="C69" s="68" t="s">
        <v>508</v>
      </c>
      <c r="D69" s="68" t="s">
        <v>267</v>
      </c>
      <c r="E69" s="68" t="s">
        <v>786</v>
      </c>
      <c r="F69" s="76" t="s">
        <v>787</v>
      </c>
      <c r="G69" s="66" t="s">
        <v>788</v>
      </c>
      <c r="H69" s="94">
        <v>42660</v>
      </c>
      <c r="I69" s="68" t="s">
        <v>789</v>
      </c>
      <c r="J69" s="68" t="s">
        <v>790</v>
      </c>
      <c r="K69" s="68" t="s">
        <v>738</v>
      </c>
      <c r="L69" s="68" t="s">
        <v>34</v>
      </c>
      <c r="M69" s="68" t="s">
        <v>34</v>
      </c>
      <c r="N69" s="68" t="s">
        <v>34</v>
      </c>
      <c r="O69" s="68" t="s">
        <v>34</v>
      </c>
      <c r="P69" s="69" t="s">
        <v>653</v>
      </c>
      <c r="Q69" s="72" t="s">
        <v>39</v>
      </c>
      <c r="R69" s="72" t="s">
        <v>1411</v>
      </c>
      <c r="S69" s="109" t="s">
        <v>791</v>
      </c>
      <c r="T69" s="68" t="str">
        <f t="shared" si="1"/>
        <v>NO</v>
      </c>
      <c r="U69" s="66" t="s">
        <v>34</v>
      </c>
      <c r="V69" s="73" t="s">
        <v>34</v>
      </c>
      <c r="W69" s="69" t="s">
        <v>712</v>
      </c>
      <c r="X69" s="68" t="s">
        <v>1470</v>
      </c>
      <c r="Y69" s="68" t="s">
        <v>125</v>
      </c>
      <c r="Z69" s="69" t="s">
        <v>34</v>
      </c>
      <c r="AA69" s="68" t="s">
        <v>267</v>
      </c>
      <c r="AB69" s="68"/>
      <c r="AC69" s="129" t="s">
        <v>125</v>
      </c>
      <c r="AD69" s="129" t="s">
        <v>246</v>
      </c>
      <c r="AE69" s="77" t="s">
        <v>792</v>
      </c>
      <c r="AF69" s="69" t="s">
        <v>34</v>
      </c>
      <c r="AG69" s="69" t="s">
        <v>34</v>
      </c>
      <c r="AH69" s="66"/>
      <c r="AI69" s="66"/>
      <c r="AJ69" s="66"/>
      <c r="AK69" s="66"/>
      <c r="AL69" s="66"/>
      <c r="AM69" s="66"/>
      <c r="AN69" s="66"/>
    </row>
    <row r="70" spans="1:40" ht="15.75" customHeight="1" x14ac:dyDescent="0.25">
      <c r="A70" s="66" t="s">
        <v>793</v>
      </c>
      <c r="B70" s="68" t="s">
        <v>794</v>
      </c>
      <c r="C70" s="68" t="s">
        <v>575</v>
      </c>
      <c r="D70" s="68" t="s">
        <v>267</v>
      </c>
      <c r="E70" s="68" t="s">
        <v>795</v>
      </c>
      <c r="F70" s="91" t="s">
        <v>796</v>
      </c>
      <c r="G70" s="68" t="s">
        <v>797</v>
      </c>
      <c r="H70" s="143">
        <v>42697</v>
      </c>
      <c r="I70" s="68" t="s">
        <v>798</v>
      </c>
      <c r="J70" s="66" t="s">
        <v>799</v>
      </c>
      <c r="K70" s="68" t="s">
        <v>800</v>
      </c>
      <c r="L70" s="68" t="s">
        <v>34</v>
      </c>
      <c r="M70" s="68" t="s">
        <v>34</v>
      </c>
      <c r="N70" s="68" t="s">
        <v>34</v>
      </c>
      <c r="O70" s="118" t="s">
        <v>44</v>
      </c>
      <c r="P70" s="119" t="s">
        <v>801</v>
      </c>
      <c r="Q70" s="118" t="s">
        <v>44</v>
      </c>
      <c r="R70" s="118" t="s">
        <v>802</v>
      </c>
      <c r="S70" s="118" t="s">
        <v>803</v>
      </c>
      <c r="T70" s="68" t="str">
        <f t="shared" si="1"/>
        <v>Universidades</v>
      </c>
      <c r="U70" s="69" t="s">
        <v>804</v>
      </c>
      <c r="V70" s="73" t="s">
        <v>805</v>
      </c>
      <c r="W70" s="69" t="s">
        <v>75</v>
      </c>
      <c r="X70" s="68" t="s">
        <v>90</v>
      </c>
      <c r="Y70" s="230" t="s">
        <v>168</v>
      </c>
      <c r="Z70" s="69" t="s">
        <v>34</v>
      </c>
      <c r="AA70" s="68" t="s">
        <v>267</v>
      </c>
      <c r="AB70" s="69"/>
      <c r="AC70" s="118" t="s">
        <v>168</v>
      </c>
      <c r="AD70" s="89" t="s">
        <v>267</v>
      </c>
      <c r="AE70" s="110" t="s">
        <v>171</v>
      </c>
      <c r="AF70" s="69" t="s">
        <v>34</v>
      </c>
      <c r="AG70" s="83" t="s">
        <v>174</v>
      </c>
      <c r="AH70" s="66"/>
      <c r="AI70" s="66"/>
      <c r="AJ70" s="66"/>
      <c r="AK70" s="66"/>
      <c r="AL70" s="66"/>
      <c r="AM70" s="66"/>
      <c r="AN70" s="66"/>
    </row>
    <row r="71" spans="1:40" ht="15.75" customHeight="1" x14ac:dyDescent="0.25">
      <c r="A71" s="68" t="s">
        <v>812</v>
      </c>
      <c r="B71" s="68" t="s">
        <v>812</v>
      </c>
      <c r="C71" s="68" t="s">
        <v>812</v>
      </c>
      <c r="D71" s="68" t="s">
        <v>272</v>
      </c>
      <c r="E71" s="68" t="s">
        <v>813</v>
      </c>
      <c r="F71" s="68" t="s">
        <v>1425</v>
      </c>
      <c r="G71" s="66" t="s">
        <v>814</v>
      </c>
      <c r="H71" s="127">
        <v>42751</v>
      </c>
      <c r="I71" s="68" t="s">
        <v>34</v>
      </c>
      <c r="J71" s="68" t="s">
        <v>34</v>
      </c>
      <c r="K71" s="68" t="s">
        <v>34</v>
      </c>
      <c r="L71" s="68" t="s">
        <v>34</v>
      </c>
      <c r="M71" s="68" t="s">
        <v>34</v>
      </c>
      <c r="N71" s="68" t="s">
        <v>34</v>
      </c>
      <c r="O71" s="72" t="s">
        <v>815</v>
      </c>
      <c r="P71" s="109" t="s">
        <v>816</v>
      </c>
      <c r="Q71" s="97" t="s">
        <v>48</v>
      </c>
      <c r="R71" s="72" t="s">
        <v>817</v>
      </c>
      <c r="S71" s="72" t="s">
        <v>1426</v>
      </c>
      <c r="T71" s="69" t="str">
        <f t="shared" si="1"/>
        <v>Organismos no Gubernamentales</v>
      </c>
      <c r="U71" s="69" t="s">
        <v>818</v>
      </c>
      <c r="V71" s="73" t="s">
        <v>34</v>
      </c>
      <c r="W71" s="69" t="s">
        <v>34</v>
      </c>
      <c r="X71" s="69" t="s">
        <v>1443</v>
      </c>
      <c r="Y71" s="69" t="s">
        <v>125</v>
      </c>
      <c r="Z71" s="69" t="s">
        <v>34</v>
      </c>
      <c r="AA71" s="69" t="s">
        <v>272</v>
      </c>
      <c r="AB71" s="69"/>
      <c r="AC71" s="68" t="s">
        <v>34</v>
      </c>
      <c r="AD71" s="69" t="s">
        <v>34</v>
      </c>
      <c r="AE71" s="69" t="s">
        <v>34</v>
      </c>
      <c r="AF71" s="69" t="s">
        <v>34</v>
      </c>
      <c r="AG71" s="69" t="s">
        <v>34</v>
      </c>
      <c r="AH71" s="66"/>
      <c r="AI71" s="66"/>
      <c r="AJ71" s="66"/>
      <c r="AK71" s="66"/>
      <c r="AL71" s="66"/>
      <c r="AM71" s="66"/>
      <c r="AN71" s="66"/>
    </row>
    <row r="72" spans="1:40" ht="15.75" customHeight="1" x14ac:dyDescent="0.25">
      <c r="A72" s="91" t="s">
        <v>34</v>
      </c>
      <c r="B72" s="91" t="s">
        <v>34</v>
      </c>
      <c r="C72" s="91" t="s">
        <v>508</v>
      </c>
      <c r="D72" s="91" t="s">
        <v>272</v>
      </c>
      <c r="E72" s="91" t="s">
        <v>807</v>
      </c>
      <c r="F72" s="91" t="s">
        <v>273</v>
      </c>
      <c r="G72" s="91" t="s">
        <v>34</v>
      </c>
      <c r="H72" s="144">
        <v>42796</v>
      </c>
      <c r="I72" s="91" t="s">
        <v>808</v>
      </c>
      <c r="J72" s="171" t="s">
        <v>809</v>
      </c>
      <c r="K72" s="145" t="s">
        <v>1326</v>
      </c>
      <c r="L72" s="91" t="s">
        <v>34</v>
      </c>
      <c r="M72" s="91" t="s">
        <v>34</v>
      </c>
      <c r="N72" s="91" t="s">
        <v>34</v>
      </c>
      <c r="O72" s="146" t="s">
        <v>51</v>
      </c>
      <c r="P72" s="172" t="s">
        <v>810</v>
      </c>
      <c r="Q72" s="146" t="s">
        <v>39</v>
      </c>
      <c r="R72" s="147" t="s">
        <v>1412</v>
      </c>
      <c r="S72" s="172" t="s">
        <v>1413</v>
      </c>
      <c r="T72" s="148" t="str">
        <f t="shared" si="1"/>
        <v>Organismos Provinciales</v>
      </c>
      <c r="U72" s="173" t="s">
        <v>1327</v>
      </c>
      <c r="V72" s="173" t="s">
        <v>1328</v>
      </c>
      <c r="W72" s="91" t="s">
        <v>75</v>
      </c>
      <c r="X72" s="148" t="s">
        <v>79</v>
      </c>
      <c r="Y72" s="148" t="s">
        <v>217</v>
      </c>
      <c r="Z72" s="229" t="s">
        <v>1488</v>
      </c>
      <c r="AA72" s="148" t="s">
        <v>272</v>
      </c>
      <c r="AB72" s="148"/>
      <c r="AC72" s="149" t="s">
        <v>217</v>
      </c>
      <c r="AD72" s="149" t="s">
        <v>811</v>
      </c>
      <c r="AE72" s="150" t="s">
        <v>34</v>
      </c>
      <c r="AF72" s="150" t="s">
        <v>34</v>
      </c>
      <c r="AG72" s="150" t="s">
        <v>34</v>
      </c>
      <c r="AH72" s="151"/>
      <c r="AI72" s="151"/>
      <c r="AJ72" s="151"/>
      <c r="AK72" s="151"/>
      <c r="AL72" s="151"/>
      <c r="AM72" s="151"/>
      <c r="AN72" s="151"/>
    </row>
    <row r="73" spans="1:40" ht="15.75" customHeight="1" x14ac:dyDescent="0.25">
      <c r="A73" s="68" t="s">
        <v>34</v>
      </c>
      <c r="B73" s="68" t="s">
        <v>34</v>
      </c>
      <c r="C73" s="68" t="s">
        <v>508</v>
      </c>
      <c r="D73" s="68" t="s">
        <v>272</v>
      </c>
      <c r="E73" s="68" t="s">
        <v>1468</v>
      </c>
      <c r="F73" s="68" t="s">
        <v>283</v>
      </c>
      <c r="G73" s="68" t="s">
        <v>806</v>
      </c>
      <c r="H73" s="116">
        <v>42745</v>
      </c>
      <c r="I73" s="68" t="s">
        <v>1372</v>
      </c>
      <c r="J73" s="68" t="s">
        <v>1373</v>
      </c>
      <c r="K73" s="135" t="s">
        <v>1377</v>
      </c>
      <c r="L73" s="68" t="s">
        <v>34</v>
      </c>
      <c r="M73" s="68" t="s">
        <v>34</v>
      </c>
      <c r="N73" s="68" t="s">
        <v>34</v>
      </c>
      <c r="O73" s="68" t="s">
        <v>34</v>
      </c>
      <c r="P73" s="69" t="s">
        <v>34</v>
      </c>
      <c r="Q73" s="68" t="s">
        <v>34</v>
      </c>
      <c r="R73" s="69" t="s">
        <v>34</v>
      </c>
      <c r="S73" s="68" t="s">
        <v>34</v>
      </c>
      <c r="T73" s="69" t="s">
        <v>34</v>
      </c>
      <c r="U73" s="69" t="s">
        <v>34</v>
      </c>
      <c r="V73" s="73" t="s">
        <v>34</v>
      </c>
      <c r="W73" s="68" t="s">
        <v>34</v>
      </c>
      <c r="X73" s="69" t="s">
        <v>34</v>
      </c>
      <c r="Y73" s="122" t="s">
        <v>34</v>
      </c>
      <c r="Z73" s="122" t="s">
        <v>34</v>
      </c>
      <c r="AA73" s="122" t="s">
        <v>34</v>
      </c>
      <c r="AB73" s="69"/>
      <c r="AC73" s="68" t="s">
        <v>34</v>
      </c>
      <c r="AD73" s="68" t="s">
        <v>34</v>
      </c>
      <c r="AE73" s="69" t="s">
        <v>34</v>
      </c>
      <c r="AF73" s="69" t="s">
        <v>34</v>
      </c>
      <c r="AG73" s="69" t="s">
        <v>34</v>
      </c>
      <c r="AH73" s="124"/>
      <c r="AI73" s="124"/>
      <c r="AJ73" s="124"/>
      <c r="AK73" s="124"/>
      <c r="AL73" s="124"/>
      <c r="AM73" s="124"/>
      <c r="AN73" s="124"/>
    </row>
    <row r="74" spans="1:40" ht="15.75" customHeight="1" x14ac:dyDescent="0.25">
      <c r="A74" s="68" t="s">
        <v>582</v>
      </c>
      <c r="B74" s="68" t="s">
        <v>819</v>
      </c>
      <c r="C74" s="68" t="s">
        <v>508</v>
      </c>
      <c r="D74" s="68" t="s">
        <v>289</v>
      </c>
      <c r="E74" s="68" t="s">
        <v>836</v>
      </c>
      <c r="F74" s="154" t="s">
        <v>837</v>
      </c>
      <c r="G74" s="154" t="s">
        <v>821</v>
      </c>
      <c r="H74" s="120">
        <v>42668</v>
      </c>
      <c r="I74" s="68" t="s">
        <v>822</v>
      </c>
      <c r="J74" s="68" t="s">
        <v>823</v>
      </c>
      <c r="K74" s="68" t="s">
        <v>34</v>
      </c>
      <c r="L74" s="68" t="s">
        <v>34</v>
      </c>
      <c r="M74" s="68" t="s">
        <v>34</v>
      </c>
      <c r="N74" s="68" t="s">
        <v>34</v>
      </c>
      <c r="O74" s="69" t="s">
        <v>34</v>
      </c>
      <c r="P74" s="69" t="s">
        <v>833</v>
      </c>
      <c r="Q74" s="97" t="s">
        <v>39</v>
      </c>
      <c r="R74" s="109" t="s">
        <v>838</v>
      </c>
      <c r="S74" s="109" t="s">
        <v>838</v>
      </c>
      <c r="T74" s="69" t="str">
        <f t="shared" ref="T74:T93" si="2">(IF(U74="***","***",(IF(U74="NO","NO",(Q74)))))</f>
        <v>NO</v>
      </c>
      <c r="U74" s="69" t="s">
        <v>34</v>
      </c>
      <c r="V74" s="73" t="s">
        <v>34</v>
      </c>
      <c r="W74" s="68" t="s">
        <v>34</v>
      </c>
      <c r="X74" s="69" t="s">
        <v>1471</v>
      </c>
      <c r="Y74" s="69" t="s">
        <v>125</v>
      </c>
      <c r="Z74" s="69" t="s">
        <v>34</v>
      </c>
      <c r="AA74" s="69" t="s">
        <v>289</v>
      </c>
      <c r="AB74" s="69"/>
      <c r="AC74" s="68" t="s">
        <v>125</v>
      </c>
      <c r="AD74" s="69" t="s">
        <v>289</v>
      </c>
      <c r="AE74" s="77" t="s">
        <v>839</v>
      </c>
      <c r="AF74" s="69" t="s">
        <v>34</v>
      </c>
      <c r="AG74" s="69" t="s">
        <v>34</v>
      </c>
      <c r="AH74" s="66"/>
      <c r="AI74" s="66"/>
      <c r="AJ74" s="66"/>
      <c r="AK74" s="66"/>
      <c r="AL74" s="66"/>
      <c r="AM74" s="66"/>
      <c r="AN74" s="66"/>
    </row>
    <row r="75" spans="1:40" ht="15.75" customHeight="1" x14ac:dyDescent="0.25">
      <c r="A75" s="68" t="s">
        <v>582</v>
      </c>
      <c r="B75" s="68" t="s">
        <v>819</v>
      </c>
      <c r="C75" s="68" t="s">
        <v>508</v>
      </c>
      <c r="D75" s="68" t="s">
        <v>289</v>
      </c>
      <c r="E75" s="68" t="s">
        <v>861</v>
      </c>
      <c r="F75" s="154" t="s">
        <v>862</v>
      </c>
      <c r="G75" s="154" t="s">
        <v>821</v>
      </c>
      <c r="H75" s="120">
        <v>42668</v>
      </c>
      <c r="I75" s="68" t="s">
        <v>822</v>
      </c>
      <c r="J75" s="68" t="s">
        <v>823</v>
      </c>
      <c r="K75" s="68" t="s">
        <v>34</v>
      </c>
      <c r="L75" s="68" t="s">
        <v>34</v>
      </c>
      <c r="M75" s="68" t="s">
        <v>34</v>
      </c>
      <c r="N75" s="68" t="s">
        <v>34</v>
      </c>
      <c r="O75" s="69" t="s">
        <v>34</v>
      </c>
      <c r="P75" s="69" t="s">
        <v>833</v>
      </c>
      <c r="Q75" s="97" t="s">
        <v>39</v>
      </c>
      <c r="R75" s="109" t="s">
        <v>863</v>
      </c>
      <c r="S75" s="109" t="s">
        <v>863</v>
      </c>
      <c r="T75" s="69" t="str">
        <f t="shared" si="2"/>
        <v>NO</v>
      </c>
      <c r="U75" s="69" t="s">
        <v>34</v>
      </c>
      <c r="V75" s="73" t="s">
        <v>34</v>
      </c>
      <c r="W75" s="68" t="s">
        <v>34</v>
      </c>
      <c r="X75" s="69" t="s">
        <v>1471</v>
      </c>
      <c r="Y75" s="69" t="s">
        <v>125</v>
      </c>
      <c r="Z75" s="69" t="s">
        <v>34</v>
      </c>
      <c r="AA75" s="69" t="s">
        <v>289</v>
      </c>
      <c r="AB75" s="69"/>
      <c r="AC75" s="68" t="s">
        <v>125</v>
      </c>
      <c r="AD75" s="69" t="s">
        <v>289</v>
      </c>
      <c r="AE75" s="77" t="s">
        <v>864</v>
      </c>
      <c r="AF75" s="69" t="s">
        <v>34</v>
      </c>
      <c r="AG75" s="69" t="s">
        <v>34</v>
      </c>
      <c r="AH75" s="155"/>
      <c r="AI75" s="155"/>
      <c r="AJ75" s="155"/>
      <c r="AK75" s="155"/>
      <c r="AL75" s="155"/>
      <c r="AM75" s="155"/>
      <c r="AN75" s="155"/>
    </row>
    <row r="76" spans="1:40" ht="15.75" customHeight="1" x14ac:dyDescent="0.25">
      <c r="A76" s="68" t="s">
        <v>582</v>
      </c>
      <c r="B76" s="68" t="s">
        <v>819</v>
      </c>
      <c r="C76" s="68" t="s">
        <v>508</v>
      </c>
      <c r="D76" s="68" t="s">
        <v>289</v>
      </c>
      <c r="E76" s="68" t="s">
        <v>857</v>
      </c>
      <c r="F76" s="154" t="s">
        <v>858</v>
      </c>
      <c r="G76" s="154" t="s">
        <v>821</v>
      </c>
      <c r="H76" s="120">
        <v>42668</v>
      </c>
      <c r="I76" s="68" t="s">
        <v>822</v>
      </c>
      <c r="J76" s="68" t="s">
        <v>823</v>
      </c>
      <c r="K76" s="68" t="s">
        <v>34</v>
      </c>
      <c r="L76" s="68" t="s">
        <v>34</v>
      </c>
      <c r="M76" s="68" t="s">
        <v>34</v>
      </c>
      <c r="N76" s="68" t="s">
        <v>34</v>
      </c>
      <c r="O76" s="69" t="s">
        <v>34</v>
      </c>
      <c r="P76" s="69" t="s">
        <v>833</v>
      </c>
      <c r="Q76" s="97" t="s">
        <v>39</v>
      </c>
      <c r="R76" s="109" t="s">
        <v>859</v>
      </c>
      <c r="S76" s="109" t="s">
        <v>859</v>
      </c>
      <c r="T76" s="69" t="str">
        <f t="shared" si="2"/>
        <v>NO</v>
      </c>
      <c r="U76" s="69" t="s">
        <v>34</v>
      </c>
      <c r="V76" s="73" t="s">
        <v>34</v>
      </c>
      <c r="W76" s="68" t="s">
        <v>34</v>
      </c>
      <c r="X76" s="69" t="s">
        <v>1471</v>
      </c>
      <c r="Y76" s="69" t="s">
        <v>125</v>
      </c>
      <c r="Z76" s="69" t="s">
        <v>34</v>
      </c>
      <c r="AA76" s="69" t="s">
        <v>289</v>
      </c>
      <c r="AB76" s="69"/>
      <c r="AC76" s="68" t="s">
        <v>125</v>
      </c>
      <c r="AD76" s="69" t="s">
        <v>289</v>
      </c>
      <c r="AE76" s="77" t="s">
        <v>860</v>
      </c>
      <c r="AF76" s="69" t="s">
        <v>34</v>
      </c>
      <c r="AG76" s="69" t="s">
        <v>34</v>
      </c>
      <c r="AH76" s="66"/>
      <c r="AI76" s="66"/>
      <c r="AJ76" s="66"/>
      <c r="AK76" s="66"/>
      <c r="AL76" s="66"/>
      <c r="AM76" s="66"/>
      <c r="AN76" s="66"/>
    </row>
    <row r="77" spans="1:40" ht="15.75" customHeight="1" x14ac:dyDescent="0.25">
      <c r="A77" s="68" t="s">
        <v>582</v>
      </c>
      <c r="B77" s="68" t="s">
        <v>819</v>
      </c>
      <c r="C77" s="68" t="s">
        <v>508</v>
      </c>
      <c r="D77" s="68" t="s">
        <v>289</v>
      </c>
      <c r="E77" s="68" t="s">
        <v>853</v>
      </c>
      <c r="F77" s="154" t="s">
        <v>854</v>
      </c>
      <c r="G77" s="154" t="s">
        <v>821</v>
      </c>
      <c r="H77" s="120">
        <v>42668</v>
      </c>
      <c r="I77" s="68" t="s">
        <v>822</v>
      </c>
      <c r="J77" s="68" t="s">
        <v>823</v>
      </c>
      <c r="K77" s="68" t="s">
        <v>34</v>
      </c>
      <c r="L77" s="68" t="s">
        <v>34</v>
      </c>
      <c r="M77" s="68" t="s">
        <v>34</v>
      </c>
      <c r="N77" s="68" t="s">
        <v>34</v>
      </c>
      <c r="O77" s="69" t="s">
        <v>34</v>
      </c>
      <c r="P77" s="69" t="s">
        <v>833</v>
      </c>
      <c r="Q77" s="97" t="s">
        <v>39</v>
      </c>
      <c r="R77" s="109" t="s">
        <v>855</v>
      </c>
      <c r="S77" s="109" t="s">
        <v>855</v>
      </c>
      <c r="T77" s="69" t="str">
        <f t="shared" si="2"/>
        <v>NO</v>
      </c>
      <c r="U77" s="69" t="s">
        <v>34</v>
      </c>
      <c r="V77" s="73" t="s">
        <v>34</v>
      </c>
      <c r="W77" s="68" t="s">
        <v>34</v>
      </c>
      <c r="X77" s="69" t="s">
        <v>1471</v>
      </c>
      <c r="Y77" s="69" t="s">
        <v>125</v>
      </c>
      <c r="Z77" s="69" t="s">
        <v>34</v>
      </c>
      <c r="AA77" s="69" t="s">
        <v>289</v>
      </c>
      <c r="AB77" s="69"/>
      <c r="AC77" s="68" t="s">
        <v>125</v>
      </c>
      <c r="AD77" s="69" t="s">
        <v>289</v>
      </c>
      <c r="AE77" s="77" t="s">
        <v>856</v>
      </c>
      <c r="AF77" s="69" t="s">
        <v>34</v>
      </c>
      <c r="AG77" s="69" t="s">
        <v>34</v>
      </c>
      <c r="AH77" s="66"/>
      <c r="AI77" s="66"/>
      <c r="AJ77" s="66"/>
      <c r="AK77" s="66"/>
      <c r="AL77" s="66"/>
      <c r="AM77" s="66"/>
      <c r="AN77" s="66"/>
    </row>
    <row r="78" spans="1:40" ht="15.75" customHeight="1" x14ac:dyDescent="0.25">
      <c r="A78" s="68" t="s">
        <v>582</v>
      </c>
      <c r="B78" s="68" t="s">
        <v>819</v>
      </c>
      <c r="C78" s="68" t="s">
        <v>508</v>
      </c>
      <c r="D78" s="68" t="s">
        <v>289</v>
      </c>
      <c r="E78" s="68" t="s">
        <v>881</v>
      </c>
      <c r="F78" s="154" t="s">
        <v>882</v>
      </c>
      <c r="G78" s="154" t="s">
        <v>821</v>
      </c>
      <c r="H78" s="120">
        <v>42668</v>
      </c>
      <c r="I78" s="68" t="s">
        <v>822</v>
      </c>
      <c r="J78" s="68" t="s">
        <v>823</v>
      </c>
      <c r="K78" s="68" t="s">
        <v>34</v>
      </c>
      <c r="L78" s="68" t="s">
        <v>34</v>
      </c>
      <c r="M78" s="68" t="s">
        <v>34</v>
      </c>
      <c r="N78" s="68" t="s">
        <v>34</v>
      </c>
      <c r="O78" s="69" t="s">
        <v>34</v>
      </c>
      <c r="P78" s="69" t="s">
        <v>833</v>
      </c>
      <c r="Q78" s="97" t="s">
        <v>39</v>
      </c>
      <c r="R78" s="109" t="s">
        <v>883</v>
      </c>
      <c r="S78" s="109" t="s">
        <v>883</v>
      </c>
      <c r="T78" s="69" t="str">
        <f t="shared" si="2"/>
        <v>NO</v>
      </c>
      <c r="U78" s="69" t="s">
        <v>34</v>
      </c>
      <c r="V78" s="73" t="s">
        <v>34</v>
      </c>
      <c r="W78" s="68" t="s">
        <v>34</v>
      </c>
      <c r="X78" s="69" t="s">
        <v>1471</v>
      </c>
      <c r="Y78" s="69" t="s">
        <v>125</v>
      </c>
      <c r="Z78" s="69" t="s">
        <v>34</v>
      </c>
      <c r="AA78" s="69" t="s">
        <v>289</v>
      </c>
      <c r="AB78" s="69"/>
      <c r="AC78" s="68" t="s">
        <v>125</v>
      </c>
      <c r="AD78" s="69" t="s">
        <v>289</v>
      </c>
      <c r="AE78" s="90" t="s">
        <v>884</v>
      </c>
      <c r="AF78" s="69" t="s">
        <v>34</v>
      </c>
      <c r="AG78" s="69" t="s">
        <v>34</v>
      </c>
      <c r="AH78" s="66"/>
      <c r="AI78" s="66"/>
      <c r="AJ78" s="66"/>
      <c r="AK78" s="66"/>
      <c r="AL78" s="66"/>
      <c r="AM78" s="66"/>
      <c r="AN78" s="66"/>
    </row>
    <row r="79" spans="1:40" ht="15.75" customHeight="1" x14ac:dyDescent="0.25">
      <c r="A79" s="68" t="s">
        <v>582</v>
      </c>
      <c r="B79" s="68" t="s">
        <v>819</v>
      </c>
      <c r="C79" s="68" t="s">
        <v>508</v>
      </c>
      <c r="D79" s="68" t="s">
        <v>289</v>
      </c>
      <c r="E79" s="68" t="s">
        <v>869</v>
      </c>
      <c r="F79" s="154" t="s">
        <v>870</v>
      </c>
      <c r="G79" s="154" t="s">
        <v>821</v>
      </c>
      <c r="H79" s="120">
        <v>42668</v>
      </c>
      <c r="I79" s="68" t="s">
        <v>822</v>
      </c>
      <c r="J79" s="68" t="s">
        <v>823</v>
      </c>
      <c r="K79" s="68" t="s">
        <v>34</v>
      </c>
      <c r="L79" s="68" t="s">
        <v>34</v>
      </c>
      <c r="M79" s="68" t="s">
        <v>34</v>
      </c>
      <c r="N79" s="68" t="s">
        <v>34</v>
      </c>
      <c r="O79" s="69" t="s">
        <v>34</v>
      </c>
      <c r="P79" s="69" t="s">
        <v>833</v>
      </c>
      <c r="Q79" s="97" t="s">
        <v>39</v>
      </c>
      <c r="R79" s="109" t="s">
        <v>871</v>
      </c>
      <c r="S79" s="109" t="s">
        <v>871</v>
      </c>
      <c r="T79" s="69" t="str">
        <f t="shared" si="2"/>
        <v>NO</v>
      </c>
      <c r="U79" s="69" t="s">
        <v>34</v>
      </c>
      <c r="V79" s="73" t="s">
        <v>34</v>
      </c>
      <c r="W79" s="68" t="s">
        <v>34</v>
      </c>
      <c r="X79" s="69" t="s">
        <v>1471</v>
      </c>
      <c r="Y79" s="69" t="s">
        <v>125</v>
      </c>
      <c r="Z79" s="69" t="s">
        <v>34</v>
      </c>
      <c r="AA79" s="69" t="s">
        <v>289</v>
      </c>
      <c r="AB79" s="69"/>
      <c r="AC79" s="68" t="s">
        <v>125</v>
      </c>
      <c r="AD79" s="69" t="s">
        <v>289</v>
      </c>
      <c r="AE79" s="77" t="s">
        <v>872</v>
      </c>
      <c r="AF79" s="69" t="s">
        <v>34</v>
      </c>
      <c r="AG79" s="69" t="s">
        <v>34</v>
      </c>
      <c r="AH79" s="66"/>
      <c r="AI79" s="66"/>
      <c r="AJ79" s="66"/>
      <c r="AK79" s="66"/>
      <c r="AL79" s="66"/>
      <c r="AM79" s="66"/>
      <c r="AN79" s="66"/>
    </row>
    <row r="80" spans="1:40" ht="15.75" customHeight="1" x14ac:dyDescent="0.25">
      <c r="A80" s="68" t="s">
        <v>582</v>
      </c>
      <c r="B80" s="68" t="s">
        <v>819</v>
      </c>
      <c r="C80" s="68" t="s">
        <v>508</v>
      </c>
      <c r="D80" s="68" t="s">
        <v>289</v>
      </c>
      <c r="E80" s="68" t="s">
        <v>877</v>
      </c>
      <c r="F80" s="154" t="s">
        <v>878</v>
      </c>
      <c r="G80" s="154" t="s">
        <v>821</v>
      </c>
      <c r="H80" s="120">
        <v>42668</v>
      </c>
      <c r="I80" s="68" t="s">
        <v>822</v>
      </c>
      <c r="J80" s="68" t="s">
        <v>823</v>
      </c>
      <c r="K80" s="68" t="s">
        <v>34</v>
      </c>
      <c r="L80" s="68" t="s">
        <v>34</v>
      </c>
      <c r="M80" s="68" t="s">
        <v>34</v>
      </c>
      <c r="N80" s="68" t="s">
        <v>34</v>
      </c>
      <c r="O80" s="69" t="s">
        <v>34</v>
      </c>
      <c r="P80" s="69" t="s">
        <v>833</v>
      </c>
      <c r="Q80" s="97" t="s">
        <v>39</v>
      </c>
      <c r="R80" s="109" t="s">
        <v>879</v>
      </c>
      <c r="S80" s="109" t="s">
        <v>879</v>
      </c>
      <c r="T80" s="69" t="str">
        <f t="shared" si="2"/>
        <v>NO</v>
      </c>
      <c r="U80" s="69" t="s">
        <v>34</v>
      </c>
      <c r="V80" s="73" t="s">
        <v>34</v>
      </c>
      <c r="W80" s="68" t="s">
        <v>34</v>
      </c>
      <c r="X80" s="69" t="s">
        <v>1471</v>
      </c>
      <c r="Y80" s="69" t="s">
        <v>125</v>
      </c>
      <c r="Z80" s="69" t="s">
        <v>34</v>
      </c>
      <c r="AA80" s="69" t="s">
        <v>289</v>
      </c>
      <c r="AB80" s="69"/>
      <c r="AC80" s="68" t="s">
        <v>125</v>
      </c>
      <c r="AD80" s="69" t="s">
        <v>289</v>
      </c>
      <c r="AE80" s="77" t="s">
        <v>880</v>
      </c>
      <c r="AF80" s="69" t="s">
        <v>34</v>
      </c>
      <c r="AG80" s="69" t="s">
        <v>34</v>
      </c>
      <c r="AH80" s="66"/>
      <c r="AI80" s="66"/>
      <c r="AJ80" s="66"/>
      <c r="AK80" s="66"/>
      <c r="AL80" s="66"/>
      <c r="AM80" s="66"/>
      <c r="AN80" s="66"/>
    </row>
    <row r="81" spans="1:40" ht="15.75" customHeight="1" x14ac:dyDescent="0.25">
      <c r="A81" s="68" t="s">
        <v>582</v>
      </c>
      <c r="B81" s="68" t="s">
        <v>819</v>
      </c>
      <c r="C81" s="68" t="s">
        <v>508</v>
      </c>
      <c r="D81" s="68" t="s">
        <v>289</v>
      </c>
      <c r="E81" s="68" t="s">
        <v>848</v>
      </c>
      <c r="F81" s="154" t="s">
        <v>849</v>
      </c>
      <c r="G81" s="154" t="s">
        <v>821</v>
      </c>
      <c r="H81" s="120">
        <v>42668</v>
      </c>
      <c r="I81" s="68" t="s">
        <v>822</v>
      </c>
      <c r="J81" s="68" t="s">
        <v>823</v>
      </c>
      <c r="K81" s="68" t="s">
        <v>34</v>
      </c>
      <c r="L81" s="68" t="s">
        <v>34</v>
      </c>
      <c r="M81" s="68" t="s">
        <v>34</v>
      </c>
      <c r="N81" s="68" t="s">
        <v>34</v>
      </c>
      <c r="O81" s="69" t="s">
        <v>34</v>
      </c>
      <c r="P81" s="69" t="s">
        <v>833</v>
      </c>
      <c r="Q81" s="97" t="s">
        <v>39</v>
      </c>
      <c r="R81" s="109" t="s">
        <v>850</v>
      </c>
      <c r="S81" s="109" t="s">
        <v>850</v>
      </c>
      <c r="T81" s="69" t="str">
        <f t="shared" si="2"/>
        <v>NO</v>
      </c>
      <c r="U81" s="69" t="s">
        <v>34</v>
      </c>
      <c r="V81" s="73" t="s">
        <v>34</v>
      </c>
      <c r="W81" s="68" t="s">
        <v>34</v>
      </c>
      <c r="X81" s="69" t="s">
        <v>1471</v>
      </c>
      <c r="Y81" s="69" t="s">
        <v>125</v>
      </c>
      <c r="Z81" s="69" t="s">
        <v>34</v>
      </c>
      <c r="AA81" s="69" t="s">
        <v>289</v>
      </c>
      <c r="AB81" s="69"/>
      <c r="AC81" s="68" t="s">
        <v>125</v>
      </c>
      <c r="AD81" s="69" t="s">
        <v>289</v>
      </c>
      <c r="AE81" s="77" t="s">
        <v>851</v>
      </c>
      <c r="AF81" s="69" t="s">
        <v>852</v>
      </c>
      <c r="AG81" s="69" t="s">
        <v>34</v>
      </c>
      <c r="AH81" s="66"/>
      <c r="AI81" s="66"/>
      <c r="AJ81" s="66"/>
      <c r="AK81" s="66"/>
      <c r="AL81" s="66"/>
      <c r="AM81" s="66"/>
      <c r="AN81" s="66"/>
    </row>
    <row r="82" spans="1:40" ht="15.75" customHeight="1" x14ac:dyDescent="0.25">
      <c r="A82" s="68" t="s">
        <v>582</v>
      </c>
      <c r="B82" s="68" t="s">
        <v>819</v>
      </c>
      <c r="C82" s="68" t="s">
        <v>508</v>
      </c>
      <c r="D82" s="68" t="s">
        <v>289</v>
      </c>
      <c r="E82" s="68" t="s">
        <v>873</v>
      </c>
      <c r="F82" s="154" t="s">
        <v>874</v>
      </c>
      <c r="G82" s="154" t="s">
        <v>821</v>
      </c>
      <c r="H82" s="120">
        <v>42668</v>
      </c>
      <c r="I82" s="68" t="s">
        <v>822</v>
      </c>
      <c r="J82" s="68" t="s">
        <v>823</v>
      </c>
      <c r="K82" s="68" t="s">
        <v>34</v>
      </c>
      <c r="L82" s="68" t="s">
        <v>34</v>
      </c>
      <c r="M82" s="68" t="s">
        <v>34</v>
      </c>
      <c r="N82" s="68" t="s">
        <v>34</v>
      </c>
      <c r="O82" s="69" t="s">
        <v>34</v>
      </c>
      <c r="P82" s="69" t="s">
        <v>833</v>
      </c>
      <c r="Q82" s="97" t="s">
        <v>39</v>
      </c>
      <c r="R82" s="109" t="s">
        <v>875</v>
      </c>
      <c r="S82" s="109" t="s">
        <v>875</v>
      </c>
      <c r="T82" s="69" t="str">
        <f t="shared" si="2"/>
        <v>NO</v>
      </c>
      <c r="U82" s="69" t="s">
        <v>34</v>
      </c>
      <c r="V82" s="73" t="s">
        <v>34</v>
      </c>
      <c r="W82" s="68" t="s">
        <v>34</v>
      </c>
      <c r="X82" s="69" t="s">
        <v>1471</v>
      </c>
      <c r="Y82" s="69" t="s">
        <v>125</v>
      </c>
      <c r="Z82" s="69" t="s">
        <v>34</v>
      </c>
      <c r="AA82" s="69" t="s">
        <v>289</v>
      </c>
      <c r="AB82" s="69"/>
      <c r="AC82" s="68" t="s">
        <v>125</v>
      </c>
      <c r="AD82" s="69" t="s">
        <v>289</v>
      </c>
      <c r="AE82" s="77" t="s">
        <v>876</v>
      </c>
      <c r="AF82" s="69" t="s">
        <v>34</v>
      </c>
      <c r="AG82" s="69" t="s">
        <v>34</v>
      </c>
      <c r="AH82" s="66"/>
      <c r="AI82" s="66"/>
      <c r="AJ82" s="66"/>
      <c r="AK82" s="66"/>
      <c r="AL82" s="66"/>
      <c r="AM82" s="66"/>
      <c r="AN82" s="66"/>
    </row>
    <row r="83" spans="1:40" ht="15.75" customHeight="1" x14ac:dyDescent="0.25">
      <c r="A83" s="68" t="s">
        <v>582</v>
      </c>
      <c r="B83" s="68" t="s">
        <v>819</v>
      </c>
      <c r="C83" s="68" t="s">
        <v>508</v>
      </c>
      <c r="D83" s="68" t="s">
        <v>289</v>
      </c>
      <c r="E83" s="78" t="s">
        <v>820</v>
      </c>
      <c r="F83" s="68" t="s">
        <v>290</v>
      </c>
      <c r="G83" s="68" t="s">
        <v>821</v>
      </c>
      <c r="H83" s="120">
        <v>42668</v>
      </c>
      <c r="I83" s="68" t="s">
        <v>822</v>
      </c>
      <c r="J83" s="68" t="s">
        <v>823</v>
      </c>
      <c r="K83" s="68" t="s">
        <v>34</v>
      </c>
      <c r="L83" s="68" t="s">
        <v>34</v>
      </c>
      <c r="M83" s="68" t="s">
        <v>34</v>
      </c>
      <c r="N83" s="68" t="s">
        <v>34</v>
      </c>
      <c r="O83" s="72" t="s">
        <v>41</v>
      </c>
      <c r="P83" s="109" t="s">
        <v>824</v>
      </c>
      <c r="Q83" s="138" t="s">
        <v>39</v>
      </c>
      <c r="R83" s="138" t="s">
        <v>63</v>
      </c>
      <c r="S83" s="138" t="s">
        <v>34</v>
      </c>
      <c r="T83" s="69" t="str">
        <f t="shared" si="2"/>
        <v>Organismos Provinciales</v>
      </c>
      <c r="U83" s="152" t="str">
        <f>HYPERLINK("http://www.ide.misiones.gov.ar/index.php?option=com_content&amp;view=article&amp;id=36&amp;Itemid=4","http://www.ide.misiones.gov.ar/index.php?option=com_content&amp;view=article&amp;id=36&amp;Itemid=4")</f>
        <v>http://www.ide.misiones.gov.ar/index.php?option=com_content&amp;view=article&amp;id=36&amp;Itemid=4</v>
      </c>
      <c r="V83" s="73" t="s">
        <v>34</v>
      </c>
      <c r="W83" s="68" t="s">
        <v>34</v>
      </c>
      <c r="X83" s="68" t="s">
        <v>295</v>
      </c>
      <c r="Y83" s="138" t="s">
        <v>34</v>
      </c>
      <c r="Z83" s="122" t="s">
        <v>34</v>
      </c>
      <c r="AA83" s="138" t="s">
        <v>34</v>
      </c>
      <c r="AB83" s="68"/>
      <c r="AC83" s="88" t="s">
        <v>34</v>
      </c>
      <c r="AD83" s="88" t="s">
        <v>34</v>
      </c>
      <c r="AE83" s="153" t="s">
        <v>34</v>
      </c>
      <c r="AF83" s="69" t="s">
        <v>34</v>
      </c>
      <c r="AG83" s="69" t="s">
        <v>34</v>
      </c>
      <c r="AH83" s="66"/>
      <c r="AI83" s="66"/>
      <c r="AJ83" s="66"/>
      <c r="AK83" s="66"/>
      <c r="AL83" s="66"/>
      <c r="AM83" s="66"/>
      <c r="AN83" s="66"/>
    </row>
    <row r="84" spans="1:40" ht="15.75" customHeight="1" x14ac:dyDescent="0.25">
      <c r="A84" s="68" t="s">
        <v>582</v>
      </c>
      <c r="B84" s="68" t="s">
        <v>819</v>
      </c>
      <c r="C84" s="68" t="s">
        <v>508</v>
      </c>
      <c r="D84" s="68" t="s">
        <v>289</v>
      </c>
      <c r="E84" s="68" t="s">
        <v>865</v>
      </c>
      <c r="F84" s="154" t="s">
        <v>866</v>
      </c>
      <c r="G84" s="154" t="s">
        <v>821</v>
      </c>
      <c r="H84" s="120">
        <v>42668</v>
      </c>
      <c r="I84" s="68" t="s">
        <v>822</v>
      </c>
      <c r="J84" s="68" t="s">
        <v>823</v>
      </c>
      <c r="K84" s="68" t="s">
        <v>34</v>
      </c>
      <c r="L84" s="68" t="s">
        <v>34</v>
      </c>
      <c r="M84" s="68" t="s">
        <v>34</v>
      </c>
      <c r="N84" s="68" t="s">
        <v>34</v>
      </c>
      <c r="O84" s="69" t="s">
        <v>34</v>
      </c>
      <c r="P84" s="69" t="s">
        <v>833</v>
      </c>
      <c r="Q84" s="97" t="s">
        <v>39</v>
      </c>
      <c r="R84" s="109" t="s">
        <v>867</v>
      </c>
      <c r="S84" s="109" t="s">
        <v>867</v>
      </c>
      <c r="T84" s="69" t="str">
        <f t="shared" si="2"/>
        <v>NO</v>
      </c>
      <c r="U84" s="69" t="s">
        <v>34</v>
      </c>
      <c r="V84" s="73" t="s">
        <v>34</v>
      </c>
      <c r="W84" s="68" t="s">
        <v>34</v>
      </c>
      <c r="X84" s="69" t="s">
        <v>1471</v>
      </c>
      <c r="Y84" s="69" t="s">
        <v>125</v>
      </c>
      <c r="Z84" s="69" t="s">
        <v>34</v>
      </c>
      <c r="AA84" s="69" t="s">
        <v>289</v>
      </c>
      <c r="AB84" s="69"/>
      <c r="AC84" s="68" t="s">
        <v>125</v>
      </c>
      <c r="AD84" s="69" t="s">
        <v>289</v>
      </c>
      <c r="AE84" s="77" t="s">
        <v>868</v>
      </c>
      <c r="AF84" s="69" t="s">
        <v>34</v>
      </c>
      <c r="AG84" s="69" t="s">
        <v>34</v>
      </c>
      <c r="AH84" s="66"/>
      <c r="AI84" s="66"/>
      <c r="AJ84" s="66"/>
      <c r="AK84" s="66"/>
      <c r="AL84" s="66"/>
      <c r="AM84" s="66"/>
      <c r="AN84" s="66"/>
    </row>
    <row r="85" spans="1:40" ht="15.75" customHeight="1" x14ac:dyDescent="0.25">
      <c r="A85" s="68" t="s">
        <v>582</v>
      </c>
      <c r="B85" s="68" t="s">
        <v>819</v>
      </c>
      <c r="C85" s="68" t="s">
        <v>508</v>
      </c>
      <c r="D85" s="68" t="s">
        <v>289</v>
      </c>
      <c r="E85" s="68" t="s">
        <v>844</v>
      </c>
      <c r="F85" s="154" t="s">
        <v>845</v>
      </c>
      <c r="G85" s="154" t="s">
        <v>821</v>
      </c>
      <c r="H85" s="120">
        <v>42668</v>
      </c>
      <c r="I85" s="68" t="s">
        <v>822</v>
      </c>
      <c r="J85" s="68" t="s">
        <v>823</v>
      </c>
      <c r="K85" s="68" t="s">
        <v>34</v>
      </c>
      <c r="L85" s="68" t="s">
        <v>34</v>
      </c>
      <c r="M85" s="68" t="s">
        <v>34</v>
      </c>
      <c r="N85" s="68" t="s">
        <v>34</v>
      </c>
      <c r="O85" s="69" t="s">
        <v>34</v>
      </c>
      <c r="P85" s="69" t="s">
        <v>833</v>
      </c>
      <c r="Q85" s="97" t="s">
        <v>39</v>
      </c>
      <c r="R85" s="109" t="s">
        <v>846</v>
      </c>
      <c r="S85" s="109" t="s">
        <v>846</v>
      </c>
      <c r="T85" s="69" t="str">
        <f t="shared" si="2"/>
        <v>NO</v>
      </c>
      <c r="U85" s="69" t="s">
        <v>34</v>
      </c>
      <c r="V85" s="73" t="s">
        <v>34</v>
      </c>
      <c r="W85" s="68" t="s">
        <v>34</v>
      </c>
      <c r="X85" s="69" t="s">
        <v>1471</v>
      </c>
      <c r="Y85" s="69" t="s">
        <v>125</v>
      </c>
      <c r="Z85" s="69" t="s">
        <v>34</v>
      </c>
      <c r="AA85" s="69" t="s">
        <v>289</v>
      </c>
      <c r="AB85" s="69"/>
      <c r="AC85" s="68" t="s">
        <v>125</v>
      </c>
      <c r="AD85" s="69" t="s">
        <v>289</v>
      </c>
      <c r="AE85" s="77" t="s">
        <v>847</v>
      </c>
      <c r="AF85" s="69" t="s">
        <v>34</v>
      </c>
      <c r="AG85" s="69" t="s">
        <v>34</v>
      </c>
      <c r="AH85" s="66"/>
      <c r="AI85" s="66"/>
      <c r="AJ85" s="66"/>
      <c r="AK85" s="66"/>
      <c r="AL85" s="66"/>
      <c r="AM85" s="66"/>
      <c r="AN85" s="66"/>
    </row>
    <row r="86" spans="1:40" ht="15.75" customHeight="1" x14ac:dyDescent="0.25">
      <c r="A86" s="68" t="s">
        <v>582</v>
      </c>
      <c r="B86" s="68" t="s">
        <v>819</v>
      </c>
      <c r="C86" s="68" t="s">
        <v>508</v>
      </c>
      <c r="D86" s="68" t="s">
        <v>289</v>
      </c>
      <c r="E86" s="78" t="s">
        <v>831</v>
      </c>
      <c r="F86" s="154" t="s">
        <v>832</v>
      </c>
      <c r="G86" s="154" t="s">
        <v>821</v>
      </c>
      <c r="H86" s="120">
        <v>42668</v>
      </c>
      <c r="I86" s="68" t="s">
        <v>822</v>
      </c>
      <c r="J86" s="68" t="s">
        <v>823</v>
      </c>
      <c r="K86" s="68" t="s">
        <v>34</v>
      </c>
      <c r="L86" s="68" t="s">
        <v>34</v>
      </c>
      <c r="M86" s="68" t="s">
        <v>34</v>
      </c>
      <c r="N86" s="68" t="s">
        <v>34</v>
      </c>
      <c r="O86" s="69" t="s">
        <v>34</v>
      </c>
      <c r="P86" s="69" t="s">
        <v>833</v>
      </c>
      <c r="Q86" s="97" t="s">
        <v>39</v>
      </c>
      <c r="R86" s="109" t="s">
        <v>834</v>
      </c>
      <c r="S86" s="109" t="s">
        <v>834</v>
      </c>
      <c r="T86" s="69" t="str">
        <f t="shared" si="2"/>
        <v>NO</v>
      </c>
      <c r="U86" s="69" t="s">
        <v>34</v>
      </c>
      <c r="V86" s="73" t="s">
        <v>34</v>
      </c>
      <c r="W86" s="68" t="s">
        <v>34</v>
      </c>
      <c r="X86" s="69" t="s">
        <v>1471</v>
      </c>
      <c r="Y86" s="69" t="s">
        <v>125</v>
      </c>
      <c r="Z86" s="69" t="s">
        <v>34</v>
      </c>
      <c r="AA86" s="69" t="s">
        <v>289</v>
      </c>
      <c r="AB86" s="69"/>
      <c r="AC86" s="68" t="s">
        <v>125</v>
      </c>
      <c r="AD86" s="69" t="s">
        <v>289</v>
      </c>
      <c r="AE86" s="77" t="s">
        <v>835</v>
      </c>
      <c r="AF86" s="69" t="s">
        <v>34</v>
      </c>
      <c r="AG86" s="69" t="s">
        <v>34</v>
      </c>
      <c r="AH86" s="66"/>
      <c r="AI86" s="66"/>
      <c r="AJ86" s="66"/>
      <c r="AK86" s="66"/>
      <c r="AL86" s="66"/>
      <c r="AM86" s="66"/>
      <c r="AN86" s="66"/>
    </row>
    <row r="87" spans="1:40" ht="15.75" customHeight="1" x14ac:dyDescent="0.25">
      <c r="A87" s="68" t="s">
        <v>582</v>
      </c>
      <c r="B87" s="68" t="s">
        <v>819</v>
      </c>
      <c r="C87" s="68" t="s">
        <v>508</v>
      </c>
      <c r="D87" s="68" t="s">
        <v>289</v>
      </c>
      <c r="E87" s="68" t="s">
        <v>840</v>
      </c>
      <c r="F87" s="154" t="s">
        <v>841</v>
      </c>
      <c r="G87" s="154" t="s">
        <v>821</v>
      </c>
      <c r="H87" s="120">
        <v>42668</v>
      </c>
      <c r="I87" s="68" t="s">
        <v>822</v>
      </c>
      <c r="J87" s="68" t="s">
        <v>823</v>
      </c>
      <c r="K87" s="68" t="s">
        <v>34</v>
      </c>
      <c r="L87" s="68" t="s">
        <v>34</v>
      </c>
      <c r="M87" s="68" t="s">
        <v>34</v>
      </c>
      <c r="N87" s="68" t="s">
        <v>34</v>
      </c>
      <c r="O87" s="69" t="s">
        <v>34</v>
      </c>
      <c r="P87" s="69" t="s">
        <v>833</v>
      </c>
      <c r="Q87" s="97" t="s">
        <v>39</v>
      </c>
      <c r="R87" s="109" t="s">
        <v>842</v>
      </c>
      <c r="S87" s="109" t="s">
        <v>842</v>
      </c>
      <c r="T87" s="69" t="str">
        <f t="shared" si="2"/>
        <v>NO</v>
      </c>
      <c r="U87" s="69" t="s">
        <v>34</v>
      </c>
      <c r="V87" s="73" t="s">
        <v>34</v>
      </c>
      <c r="W87" s="68" t="s">
        <v>34</v>
      </c>
      <c r="X87" s="69" t="s">
        <v>1471</v>
      </c>
      <c r="Y87" s="69" t="s">
        <v>125</v>
      </c>
      <c r="Z87" s="69" t="s">
        <v>34</v>
      </c>
      <c r="AA87" s="69" t="s">
        <v>289</v>
      </c>
      <c r="AB87" s="69"/>
      <c r="AC87" s="68" t="s">
        <v>125</v>
      </c>
      <c r="AD87" s="69" t="s">
        <v>289</v>
      </c>
      <c r="AE87" s="77" t="s">
        <v>843</v>
      </c>
      <c r="AF87" s="69" t="s">
        <v>34</v>
      </c>
      <c r="AG87" s="69" t="s">
        <v>34</v>
      </c>
      <c r="AH87" s="66"/>
      <c r="AI87" s="66"/>
      <c r="AJ87" s="66"/>
      <c r="AK87" s="66"/>
      <c r="AL87" s="66"/>
      <c r="AM87" s="66"/>
      <c r="AN87" s="66"/>
    </row>
    <row r="88" spans="1:40" ht="15.75" customHeight="1" x14ac:dyDescent="0.25">
      <c r="A88" s="66" t="s">
        <v>825</v>
      </c>
      <c r="B88" s="68" t="s">
        <v>826</v>
      </c>
      <c r="C88" s="68" t="s">
        <v>508</v>
      </c>
      <c r="D88" s="68" t="s">
        <v>289</v>
      </c>
      <c r="E88" s="68" t="s">
        <v>1468</v>
      </c>
      <c r="F88" s="68" t="s">
        <v>827</v>
      </c>
      <c r="G88" s="68" t="s">
        <v>828</v>
      </c>
      <c r="H88" s="94">
        <v>42723</v>
      </c>
      <c r="I88" s="68" t="s">
        <v>34</v>
      </c>
      <c r="J88" s="68" t="s">
        <v>829</v>
      </c>
      <c r="K88" s="68" t="s">
        <v>34</v>
      </c>
      <c r="L88" s="68" t="s">
        <v>39</v>
      </c>
      <c r="M88" s="68" t="s">
        <v>830</v>
      </c>
      <c r="N88" s="68" t="s">
        <v>34</v>
      </c>
      <c r="O88" s="68" t="s">
        <v>34</v>
      </c>
      <c r="P88" s="69" t="s">
        <v>34</v>
      </c>
      <c r="Q88" s="68" t="s">
        <v>34</v>
      </c>
      <c r="R88" s="66" t="s">
        <v>63</v>
      </c>
      <c r="S88" s="68" t="s">
        <v>34</v>
      </c>
      <c r="T88" s="69" t="str">
        <f t="shared" si="2"/>
        <v>NO</v>
      </c>
      <c r="U88" s="68" t="s">
        <v>34</v>
      </c>
      <c r="V88" s="73" t="s">
        <v>34</v>
      </c>
      <c r="W88" s="68" t="s">
        <v>34</v>
      </c>
      <c r="X88" s="69" t="s">
        <v>34</v>
      </c>
      <c r="Y88" s="122" t="s">
        <v>34</v>
      </c>
      <c r="Z88" s="122" t="s">
        <v>34</v>
      </c>
      <c r="AA88" s="122" t="s">
        <v>34</v>
      </c>
      <c r="AB88" s="69"/>
      <c r="AC88" s="68" t="s">
        <v>34</v>
      </c>
      <c r="AD88" s="69" t="s">
        <v>34</v>
      </c>
      <c r="AE88" s="69" t="s">
        <v>34</v>
      </c>
      <c r="AF88" s="69" t="s">
        <v>34</v>
      </c>
      <c r="AG88" s="69" t="s">
        <v>34</v>
      </c>
      <c r="AH88" s="66"/>
      <c r="AI88" s="66"/>
      <c r="AJ88" s="66"/>
      <c r="AK88" s="66"/>
      <c r="AL88" s="66"/>
      <c r="AM88" s="66"/>
      <c r="AN88" s="66"/>
    </row>
    <row r="89" spans="1:40" ht="15.75" customHeight="1" x14ac:dyDescent="0.25">
      <c r="A89" s="115" t="s">
        <v>34</v>
      </c>
      <c r="B89" s="115" t="s">
        <v>34</v>
      </c>
      <c r="C89" s="115" t="s">
        <v>436</v>
      </c>
      <c r="D89" s="115" t="s">
        <v>305</v>
      </c>
      <c r="E89" s="115" t="s">
        <v>896</v>
      </c>
      <c r="F89" s="178" t="s">
        <v>897</v>
      </c>
      <c r="G89" s="115" t="s">
        <v>34</v>
      </c>
      <c r="H89" s="183">
        <v>42801</v>
      </c>
      <c r="I89" s="115" t="s">
        <v>1338</v>
      </c>
      <c r="J89" s="115" t="s">
        <v>927</v>
      </c>
      <c r="K89" s="182" t="s">
        <v>1339</v>
      </c>
      <c r="L89" s="115" t="s">
        <v>34</v>
      </c>
      <c r="M89" s="115" t="s">
        <v>34</v>
      </c>
      <c r="N89" s="115" t="s">
        <v>34</v>
      </c>
      <c r="O89" s="178" t="s">
        <v>60</v>
      </c>
      <c r="P89" s="177" t="s">
        <v>898</v>
      </c>
      <c r="Q89" s="115" t="s">
        <v>42</v>
      </c>
      <c r="R89" s="124" t="s">
        <v>899</v>
      </c>
      <c r="S89" s="124" t="s">
        <v>900</v>
      </c>
      <c r="T89" s="114" t="str">
        <f t="shared" si="2"/>
        <v>Organismos Locales</v>
      </c>
      <c r="U89" s="124" t="s">
        <v>893</v>
      </c>
      <c r="V89" s="117" t="s">
        <v>34</v>
      </c>
      <c r="W89" s="115" t="s">
        <v>894</v>
      </c>
      <c r="X89" s="68" t="s">
        <v>1470</v>
      </c>
      <c r="Y89" s="182" t="s">
        <v>34</v>
      </c>
      <c r="Z89" s="182" t="s">
        <v>1488</v>
      </c>
      <c r="AA89" s="182" t="s">
        <v>34</v>
      </c>
      <c r="AB89" s="115"/>
      <c r="AC89" s="115" t="s">
        <v>34</v>
      </c>
      <c r="AD89" s="114" t="s">
        <v>34</v>
      </c>
      <c r="AE89" s="114" t="s">
        <v>34</v>
      </c>
      <c r="AF89" s="124" t="s">
        <v>34</v>
      </c>
      <c r="AG89" s="114" t="s">
        <v>34</v>
      </c>
      <c r="AH89" s="66"/>
      <c r="AI89" s="66"/>
      <c r="AJ89" s="66"/>
      <c r="AK89" s="66"/>
      <c r="AL89" s="66"/>
      <c r="AM89" s="66"/>
      <c r="AN89" s="66"/>
    </row>
    <row r="90" spans="1:40" ht="15.75" customHeight="1" x14ac:dyDescent="0.25">
      <c r="A90" s="138" t="s">
        <v>901</v>
      </c>
      <c r="B90" s="138" t="s">
        <v>933</v>
      </c>
      <c r="C90" s="138" t="s">
        <v>508</v>
      </c>
      <c r="D90" s="138" t="s">
        <v>305</v>
      </c>
      <c r="E90" s="138" t="s">
        <v>939</v>
      </c>
      <c r="F90" s="228" t="s">
        <v>940</v>
      </c>
      <c r="G90" s="138" t="s">
        <v>34</v>
      </c>
      <c r="H90" s="184">
        <v>42747</v>
      </c>
      <c r="I90" s="138" t="s">
        <v>926</v>
      </c>
      <c r="J90" s="138" t="s">
        <v>927</v>
      </c>
      <c r="K90" s="138" t="s">
        <v>1415</v>
      </c>
      <c r="L90" s="138" t="s">
        <v>34</v>
      </c>
      <c r="M90" s="138" t="s">
        <v>34</v>
      </c>
      <c r="N90" s="138" t="s">
        <v>34</v>
      </c>
      <c r="O90" s="138" t="s">
        <v>51</v>
      </c>
      <c r="P90" s="139" t="s">
        <v>941</v>
      </c>
      <c r="Q90" s="138" t="s">
        <v>39</v>
      </c>
      <c r="R90" s="139" t="s">
        <v>942</v>
      </c>
      <c r="S90" s="139" t="s">
        <v>943</v>
      </c>
      <c r="T90" s="133" t="str">
        <f t="shared" si="2"/>
        <v>Organismos Provinciales</v>
      </c>
      <c r="U90" s="151" t="s">
        <v>893</v>
      </c>
      <c r="V90" s="187" t="s">
        <v>932</v>
      </c>
      <c r="W90" s="91" t="s">
        <v>894</v>
      </c>
      <c r="X90" s="76" t="s">
        <v>79</v>
      </c>
      <c r="Y90" s="76" t="s">
        <v>217</v>
      </c>
      <c r="Z90" s="76" t="s">
        <v>1503</v>
      </c>
      <c r="AA90" s="76" t="s">
        <v>1467</v>
      </c>
      <c r="AB90" s="76"/>
      <c r="AC90" s="76" t="s">
        <v>125</v>
      </c>
      <c r="AD90" s="148" t="s">
        <v>305</v>
      </c>
      <c r="AE90" s="188" t="s">
        <v>895</v>
      </c>
      <c r="AF90" s="151" t="s">
        <v>34</v>
      </c>
      <c r="AG90" s="133" t="s">
        <v>34</v>
      </c>
      <c r="AH90" s="185"/>
      <c r="AI90" s="185"/>
      <c r="AJ90" s="185"/>
      <c r="AK90" s="185"/>
      <c r="AL90" s="185"/>
      <c r="AM90" s="185"/>
      <c r="AN90" s="185"/>
    </row>
    <row r="91" spans="1:40" ht="15.75" customHeight="1" x14ac:dyDescent="0.25">
      <c r="A91" s="68" t="s">
        <v>993</v>
      </c>
      <c r="B91" s="68" t="s">
        <v>994</v>
      </c>
      <c r="C91" s="68" t="s">
        <v>508</v>
      </c>
      <c r="D91" s="68" t="s">
        <v>305</v>
      </c>
      <c r="E91" s="68" t="s">
        <v>995</v>
      </c>
      <c r="F91" s="68" t="s">
        <v>996</v>
      </c>
      <c r="G91" s="68" t="s">
        <v>997</v>
      </c>
      <c r="H91" s="120">
        <v>42751</v>
      </c>
      <c r="I91" s="68" t="s">
        <v>887</v>
      </c>
      <c r="J91" s="68" t="s">
        <v>888</v>
      </c>
      <c r="K91" s="68" t="s">
        <v>34</v>
      </c>
      <c r="L91" s="68" t="s">
        <v>34</v>
      </c>
      <c r="M91" s="68" t="s">
        <v>34</v>
      </c>
      <c r="N91" s="68" t="s">
        <v>34</v>
      </c>
      <c r="O91" s="72" t="s">
        <v>51</v>
      </c>
      <c r="P91" s="109" t="s">
        <v>998</v>
      </c>
      <c r="Q91" s="72" t="s">
        <v>39</v>
      </c>
      <c r="R91" s="109" t="s">
        <v>999</v>
      </c>
      <c r="S91" s="109" t="s">
        <v>1000</v>
      </c>
      <c r="T91" s="69" t="str">
        <f t="shared" si="2"/>
        <v>Organismos Provinciales</v>
      </c>
      <c r="U91" s="66" t="s">
        <v>893</v>
      </c>
      <c r="V91" s="73" t="s">
        <v>932</v>
      </c>
      <c r="W91" s="129" t="s">
        <v>894</v>
      </c>
      <c r="X91" s="68" t="s">
        <v>1470</v>
      </c>
      <c r="Y91" s="68" t="s">
        <v>125</v>
      </c>
      <c r="Z91" s="69" t="s">
        <v>34</v>
      </c>
      <c r="AA91" s="68" t="s">
        <v>1467</v>
      </c>
      <c r="AB91" s="68"/>
      <c r="AC91" s="68" t="s">
        <v>125</v>
      </c>
      <c r="AD91" s="83" t="s">
        <v>305</v>
      </c>
      <c r="AE91" s="110" t="s">
        <v>895</v>
      </c>
      <c r="AF91" s="66" t="s">
        <v>34</v>
      </c>
      <c r="AG91" s="69" t="s">
        <v>34</v>
      </c>
      <c r="AH91" s="124"/>
      <c r="AI91" s="124"/>
      <c r="AJ91" s="124"/>
      <c r="AK91" s="124"/>
      <c r="AL91" s="124"/>
      <c r="AM91" s="124"/>
      <c r="AN91" s="124"/>
    </row>
    <row r="92" spans="1:40" ht="15.75" customHeight="1" x14ac:dyDescent="0.25">
      <c r="A92" s="68" t="s">
        <v>901</v>
      </c>
      <c r="B92" s="68" t="s">
        <v>902</v>
      </c>
      <c r="C92" s="68" t="s">
        <v>508</v>
      </c>
      <c r="D92" s="68" t="s">
        <v>305</v>
      </c>
      <c r="E92" s="68" t="s">
        <v>903</v>
      </c>
      <c r="F92" s="68" t="s">
        <v>902</v>
      </c>
      <c r="G92" s="68" t="s">
        <v>904</v>
      </c>
      <c r="H92" s="94">
        <v>42747</v>
      </c>
      <c r="I92" s="68" t="s">
        <v>905</v>
      </c>
      <c r="J92" s="68" t="s">
        <v>906</v>
      </c>
      <c r="K92" s="68" t="s">
        <v>907</v>
      </c>
      <c r="L92" s="68" t="s">
        <v>34</v>
      </c>
      <c r="M92" s="68" t="s">
        <v>34</v>
      </c>
      <c r="N92" s="68" t="s">
        <v>34</v>
      </c>
      <c r="O92" s="72" t="s">
        <v>51</v>
      </c>
      <c r="P92" s="109" t="s">
        <v>908</v>
      </c>
      <c r="Q92" s="72" t="s">
        <v>39</v>
      </c>
      <c r="R92" s="211" t="s">
        <v>909</v>
      </c>
      <c r="S92" s="109" t="s">
        <v>910</v>
      </c>
      <c r="T92" s="69" t="str">
        <f t="shared" si="2"/>
        <v>Organismos Provinciales</v>
      </c>
      <c r="U92" s="66" t="s">
        <v>911</v>
      </c>
      <c r="V92" s="73" t="s">
        <v>34</v>
      </c>
      <c r="W92" s="108" t="s">
        <v>1489</v>
      </c>
      <c r="X92" s="68" t="s">
        <v>1470</v>
      </c>
      <c r="Y92" s="68" t="s">
        <v>125</v>
      </c>
      <c r="Z92" s="69" t="s">
        <v>34</v>
      </c>
      <c r="AA92" s="68" t="s">
        <v>1467</v>
      </c>
      <c r="AB92" s="68"/>
      <c r="AC92" s="68" t="s">
        <v>125</v>
      </c>
      <c r="AD92" s="68" t="s">
        <v>912</v>
      </c>
      <c r="AE92" s="110" t="s">
        <v>521</v>
      </c>
      <c r="AF92" s="66" t="s">
        <v>34</v>
      </c>
      <c r="AG92" s="69" t="s">
        <v>34</v>
      </c>
      <c r="AH92" s="66"/>
      <c r="AI92" s="66"/>
      <c r="AJ92" s="66"/>
      <c r="AK92" s="66"/>
      <c r="AL92" s="66"/>
      <c r="AM92" s="66"/>
      <c r="AN92" s="66"/>
    </row>
    <row r="93" spans="1:40" ht="15.75" customHeight="1" x14ac:dyDescent="0.25">
      <c r="A93" s="68" t="s">
        <v>1001</v>
      </c>
      <c r="B93" s="68" t="s">
        <v>1002</v>
      </c>
      <c r="C93" s="68" t="s">
        <v>508</v>
      </c>
      <c r="D93" s="68" t="s">
        <v>305</v>
      </c>
      <c r="E93" s="68" t="s">
        <v>1003</v>
      </c>
      <c r="F93" s="68" t="s">
        <v>1004</v>
      </c>
      <c r="G93" s="68" t="s">
        <v>1005</v>
      </c>
      <c r="H93" s="120">
        <v>42614</v>
      </c>
      <c r="I93" s="68" t="s">
        <v>887</v>
      </c>
      <c r="J93" s="68" t="s">
        <v>888</v>
      </c>
      <c r="K93" s="68" t="s">
        <v>34</v>
      </c>
      <c r="L93" s="68" t="s">
        <v>34</v>
      </c>
      <c r="M93" s="68" t="s">
        <v>34</v>
      </c>
      <c r="N93" s="68" t="s">
        <v>34</v>
      </c>
      <c r="O93" s="72" t="s">
        <v>51</v>
      </c>
      <c r="P93" s="109" t="s">
        <v>1006</v>
      </c>
      <c r="Q93" s="72" t="s">
        <v>39</v>
      </c>
      <c r="R93" s="109" t="s">
        <v>1007</v>
      </c>
      <c r="S93" s="109" t="s">
        <v>1008</v>
      </c>
      <c r="T93" s="69" t="str">
        <f t="shared" si="2"/>
        <v>Organismos Provinciales</v>
      </c>
      <c r="U93" s="66" t="s">
        <v>893</v>
      </c>
      <c r="V93" s="73" t="s">
        <v>932</v>
      </c>
      <c r="W93" s="91" t="s">
        <v>894</v>
      </c>
      <c r="X93" s="68" t="s">
        <v>1470</v>
      </c>
      <c r="Y93" s="76" t="s">
        <v>125</v>
      </c>
      <c r="Z93" s="69" t="s">
        <v>34</v>
      </c>
      <c r="AA93" s="76" t="s">
        <v>1467</v>
      </c>
      <c r="AB93" s="76"/>
      <c r="AC93" s="76" t="s">
        <v>125</v>
      </c>
      <c r="AD93" s="83" t="s">
        <v>305</v>
      </c>
      <c r="AE93" s="110" t="s">
        <v>895</v>
      </c>
      <c r="AF93" s="66" t="s">
        <v>34</v>
      </c>
      <c r="AG93" s="69" t="s">
        <v>34</v>
      </c>
      <c r="AH93" s="66"/>
      <c r="AI93" s="66"/>
      <c r="AJ93" s="66"/>
      <c r="AK93" s="66"/>
      <c r="AL93" s="66"/>
      <c r="AM93" s="66"/>
      <c r="AN93" s="66"/>
    </row>
    <row r="94" spans="1:40" ht="15.75" customHeight="1" x14ac:dyDescent="0.25">
      <c r="A94" s="68" t="s">
        <v>987</v>
      </c>
      <c r="B94" s="68" t="s">
        <v>306</v>
      </c>
      <c r="C94" s="68" t="s">
        <v>508</v>
      </c>
      <c r="D94" s="68" t="s">
        <v>305</v>
      </c>
      <c r="E94" s="68" t="s">
        <v>988</v>
      </c>
      <c r="F94" s="76" t="s">
        <v>1343</v>
      </c>
      <c r="G94" s="68" t="s">
        <v>990</v>
      </c>
      <c r="H94" s="94">
        <v>42747</v>
      </c>
      <c r="I94" s="68" t="s">
        <v>905</v>
      </c>
      <c r="J94" s="68" t="s">
        <v>906</v>
      </c>
      <c r="K94" s="99" t="s">
        <v>1414</v>
      </c>
      <c r="L94" s="68" t="s">
        <v>34</v>
      </c>
      <c r="M94" s="68" t="s">
        <v>34</v>
      </c>
      <c r="N94" s="68" t="s">
        <v>34</v>
      </c>
      <c r="O94" s="81" t="s">
        <v>51</v>
      </c>
      <c r="P94" s="168" t="s">
        <v>989</v>
      </c>
      <c r="Q94" s="81" t="s">
        <v>39</v>
      </c>
      <c r="R94" s="81" t="s">
        <v>1420</v>
      </c>
      <c r="S94" s="168" t="s">
        <v>1421</v>
      </c>
      <c r="T94" s="69" t="s">
        <v>34</v>
      </c>
      <c r="U94" s="66" t="s">
        <v>34</v>
      </c>
      <c r="V94" s="73" t="s">
        <v>34</v>
      </c>
      <c r="W94" s="68" t="s">
        <v>34</v>
      </c>
      <c r="X94" s="69" t="s">
        <v>1472</v>
      </c>
      <c r="Y94" s="68" t="s">
        <v>125</v>
      </c>
      <c r="Z94" s="69" t="s">
        <v>34</v>
      </c>
      <c r="AA94" s="68" t="s">
        <v>1467</v>
      </c>
      <c r="AB94" s="68"/>
      <c r="AC94" s="74" t="s">
        <v>125</v>
      </c>
      <c r="AD94" s="74" t="s">
        <v>991</v>
      </c>
      <c r="AE94" s="74" t="s">
        <v>992</v>
      </c>
      <c r="AF94" s="66" t="s">
        <v>34</v>
      </c>
      <c r="AG94" s="69" t="s">
        <v>34</v>
      </c>
      <c r="AH94" s="66"/>
      <c r="AI94" s="66"/>
      <c r="AJ94" s="66"/>
      <c r="AK94" s="66"/>
      <c r="AL94" s="66"/>
      <c r="AM94" s="66"/>
      <c r="AN94" s="66"/>
    </row>
    <row r="95" spans="1:40" ht="15.75" customHeight="1" x14ac:dyDescent="0.25">
      <c r="A95" s="68" t="s">
        <v>901</v>
      </c>
      <c r="B95" s="68" t="s">
        <v>933</v>
      </c>
      <c r="C95" s="68" t="s">
        <v>508</v>
      </c>
      <c r="D95" s="68" t="s">
        <v>305</v>
      </c>
      <c r="E95" s="68" t="s">
        <v>934</v>
      </c>
      <c r="F95" s="68" t="s">
        <v>935</v>
      </c>
      <c r="G95" s="68" t="s">
        <v>34</v>
      </c>
      <c r="H95" s="120">
        <v>42747</v>
      </c>
      <c r="I95" s="68" t="s">
        <v>926</v>
      </c>
      <c r="J95" s="68" t="s">
        <v>927</v>
      </c>
      <c r="K95" s="68" t="s">
        <v>34</v>
      </c>
      <c r="L95" s="68" t="s">
        <v>34</v>
      </c>
      <c r="M95" s="68" t="s">
        <v>34</v>
      </c>
      <c r="N95" s="68" t="s">
        <v>34</v>
      </c>
      <c r="O95" s="72" t="s">
        <v>51</v>
      </c>
      <c r="P95" s="109" t="s">
        <v>936</v>
      </c>
      <c r="Q95" s="72" t="s">
        <v>39</v>
      </c>
      <c r="R95" s="109" t="s">
        <v>937</v>
      </c>
      <c r="S95" s="109" t="s">
        <v>938</v>
      </c>
      <c r="T95" s="69" t="str">
        <f>(IF(U95="***","***",(IF(U95="NO","NO",(Q95)))))</f>
        <v>Organismos Provinciales</v>
      </c>
      <c r="U95" s="66" t="s">
        <v>893</v>
      </c>
      <c r="V95" s="73" t="s">
        <v>932</v>
      </c>
      <c r="W95" s="91" t="s">
        <v>894</v>
      </c>
      <c r="X95" s="68" t="s">
        <v>1470</v>
      </c>
      <c r="Y95" s="68" t="s">
        <v>125</v>
      </c>
      <c r="Z95" s="69" t="s">
        <v>34</v>
      </c>
      <c r="AA95" s="68" t="s">
        <v>1467</v>
      </c>
      <c r="AB95" s="68"/>
      <c r="AC95" s="76" t="s">
        <v>125</v>
      </c>
      <c r="AD95" s="83" t="s">
        <v>305</v>
      </c>
      <c r="AE95" s="110" t="s">
        <v>171</v>
      </c>
      <c r="AF95" s="66" t="s">
        <v>34</v>
      </c>
      <c r="AG95" s="69" t="s">
        <v>34</v>
      </c>
      <c r="AH95" s="66"/>
      <c r="AI95" s="66"/>
      <c r="AJ95" s="66"/>
      <c r="AK95" s="66"/>
      <c r="AL95" s="66"/>
      <c r="AM95" s="66"/>
      <c r="AN95" s="66"/>
    </row>
    <row r="96" spans="1:40" s="106" customFormat="1" ht="15.75" customHeight="1" x14ac:dyDescent="0.25">
      <c r="A96" s="68" t="s">
        <v>975</v>
      </c>
      <c r="B96" s="68" t="s">
        <v>976</v>
      </c>
      <c r="C96" s="68" t="s">
        <v>508</v>
      </c>
      <c r="D96" s="68" t="s">
        <v>305</v>
      </c>
      <c r="E96" s="68" t="s">
        <v>977</v>
      </c>
      <c r="F96" s="68" t="s">
        <v>978</v>
      </c>
      <c r="G96" s="68" t="s">
        <v>979</v>
      </c>
      <c r="H96" s="120">
        <v>42751</v>
      </c>
      <c r="I96" s="68" t="s">
        <v>980</v>
      </c>
      <c r="J96" s="68" t="s">
        <v>981</v>
      </c>
      <c r="K96" s="68" t="s">
        <v>982</v>
      </c>
      <c r="L96" s="68" t="s">
        <v>34</v>
      </c>
      <c r="M96" s="68" t="s">
        <v>34</v>
      </c>
      <c r="N96" s="68" t="s">
        <v>34</v>
      </c>
      <c r="O96" s="72" t="s">
        <v>51</v>
      </c>
      <c r="P96" s="109" t="s">
        <v>983</v>
      </c>
      <c r="Q96" s="72" t="s">
        <v>39</v>
      </c>
      <c r="R96" s="109" t="s">
        <v>984</v>
      </c>
      <c r="S96" s="109" t="s">
        <v>985</v>
      </c>
      <c r="T96" s="69" t="str">
        <f>(IF(U96="***","***",(IF(U96="NO","NO",(Q96)))))</f>
        <v>Organismos Provinciales</v>
      </c>
      <c r="U96" s="66" t="s">
        <v>893</v>
      </c>
      <c r="V96" s="73" t="s">
        <v>932</v>
      </c>
      <c r="W96" s="68" t="s">
        <v>894</v>
      </c>
      <c r="X96" s="68" t="s">
        <v>1470</v>
      </c>
      <c r="Y96" s="68" t="s">
        <v>125</v>
      </c>
      <c r="Z96" s="69" t="s">
        <v>34</v>
      </c>
      <c r="AA96" s="68" t="s">
        <v>1467</v>
      </c>
      <c r="AB96" s="68"/>
      <c r="AC96" s="68" t="s">
        <v>217</v>
      </c>
      <c r="AD96" s="83" t="s">
        <v>305</v>
      </c>
      <c r="AE96" s="156" t="s">
        <v>986</v>
      </c>
      <c r="AF96" s="66" t="s">
        <v>34</v>
      </c>
      <c r="AG96" s="69" t="s">
        <v>34</v>
      </c>
      <c r="AH96" s="66"/>
      <c r="AI96" s="66"/>
      <c r="AJ96" s="66"/>
      <c r="AK96" s="66"/>
      <c r="AL96" s="66"/>
      <c r="AM96" s="66"/>
      <c r="AN96" s="66"/>
    </row>
    <row r="97" spans="1:40" ht="15.75" customHeight="1" x14ac:dyDescent="0.25">
      <c r="A97" s="68" t="s">
        <v>913</v>
      </c>
      <c r="B97" s="68" t="s">
        <v>914</v>
      </c>
      <c r="C97" s="68" t="s">
        <v>508</v>
      </c>
      <c r="D97" s="68" t="s">
        <v>305</v>
      </c>
      <c r="E97" s="68" t="s">
        <v>921</v>
      </c>
      <c r="F97" s="76" t="s">
        <v>315</v>
      </c>
      <c r="G97" s="68" t="s">
        <v>916</v>
      </c>
      <c r="H97" s="128">
        <v>42747</v>
      </c>
      <c r="I97" s="85" t="s">
        <v>917</v>
      </c>
      <c r="J97" s="85" t="s">
        <v>918</v>
      </c>
      <c r="K97" s="85" t="s">
        <v>1419</v>
      </c>
      <c r="L97" s="68" t="s">
        <v>34</v>
      </c>
      <c r="M97" s="68" t="s">
        <v>34</v>
      </c>
      <c r="N97" s="68" t="s">
        <v>34</v>
      </c>
      <c r="O97" s="68" t="s">
        <v>34</v>
      </c>
      <c r="P97" s="69" t="s">
        <v>34</v>
      </c>
      <c r="Q97" s="72" t="s">
        <v>39</v>
      </c>
      <c r="R97" s="213" t="s">
        <v>1422</v>
      </c>
      <c r="S97" s="214" t="s">
        <v>1417</v>
      </c>
      <c r="T97" s="69" t="s">
        <v>34</v>
      </c>
      <c r="U97" s="69" t="s">
        <v>34</v>
      </c>
      <c r="V97" s="73" t="s">
        <v>34</v>
      </c>
      <c r="W97" s="68" t="s">
        <v>34</v>
      </c>
      <c r="X97" s="68" t="s">
        <v>1470</v>
      </c>
      <c r="Y97" s="69" t="s">
        <v>125</v>
      </c>
      <c r="Z97" s="69" t="s">
        <v>34</v>
      </c>
      <c r="AA97" s="69" t="s">
        <v>1467</v>
      </c>
      <c r="AB97" s="69"/>
      <c r="AC97" s="68" t="s">
        <v>125</v>
      </c>
      <c r="AD97" s="68" t="s">
        <v>922</v>
      </c>
      <c r="AE97" s="85" t="s">
        <v>923</v>
      </c>
      <c r="AF97" s="66" t="s">
        <v>34</v>
      </c>
      <c r="AG97" s="69" t="s">
        <v>34</v>
      </c>
      <c r="AH97" s="66"/>
      <c r="AI97" s="66"/>
      <c r="AJ97" s="66"/>
      <c r="AK97" s="66"/>
      <c r="AL97" s="66"/>
      <c r="AM97" s="66"/>
      <c r="AN97" s="66"/>
    </row>
    <row r="98" spans="1:40" ht="15.75" customHeight="1" x14ac:dyDescent="0.25">
      <c r="A98" s="68" t="s">
        <v>913</v>
      </c>
      <c r="B98" s="68" t="s">
        <v>914</v>
      </c>
      <c r="C98" s="68" t="s">
        <v>508</v>
      </c>
      <c r="D98" s="68" t="s">
        <v>305</v>
      </c>
      <c r="E98" s="68" t="s">
        <v>915</v>
      </c>
      <c r="F98" s="76" t="s">
        <v>330</v>
      </c>
      <c r="G98" s="68" t="s">
        <v>916</v>
      </c>
      <c r="H98" s="128">
        <v>42747</v>
      </c>
      <c r="I98" s="85" t="s">
        <v>917</v>
      </c>
      <c r="J98" s="85" t="s">
        <v>918</v>
      </c>
      <c r="K98" s="85" t="s">
        <v>1418</v>
      </c>
      <c r="L98" s="68" t="s">
        <v>34</v>
      </c>
      <c r="M98" s="68" t="s">
        <v>34</v>
      </c>
      <c r="N98" s="68" t="s">
        <v>34</v>
      </c>
      <c r="O98" s="68" t="s">
        <v>34</v>
      </c>
      <c r="P98" s="69" t="s">
        <v>34</v>
      </c>
      <c r="Q98" s="72" t="s">
        <v>39</v>
      </c>
      <c r="R98" s="213" t="s">
        <v>1466</v>
      </c>
      <c r="S98" s="214" t="s">
        <v>1416</v>
      </c>
      <c r="T98" s="69" t="s">
        <v>34</v>
      </c>
      <c r="U98" s="69" t="s">
        <v>34</v>
      </c>
      <c r="V98" s="73" t="s">
        <v>34</v>
      </c>
      <c r="W98" s="68" t="s">
        <v>34</v>
      </c>
      <c r="X98" s="68" t="s">
        <v>1470</v>
      </c>
      <c r="Y98" s="69" t="s">
        <v>125</v>
      </c>
      <c r="Z98" s="69" t="s">
        <v>34</v>
      </c>
      <c r="AA98" s="69" t="s">
        <v>1467</v>
      </c>
      <c r="AB98" s="69"/>
      <c r="AC98" s="68" t="s">
        <v>125</v>
      </c>
      <c r="AD98" s="68" t="s">
        <v>919</v>
      </c>
      <c r="AE98" s="85" t="s">
        <v>920</v>
      </c>
      <c r="AF98" s="66" t="s">
        <v>34</v>
      </c>
      <c r="AG98" s="69" t="s">
        <v>34</v>
      </c>
      <c r="AH98" s="66"/>
      <c r="AI98" s="66"/>
      <c r="AJ98" s="66"/>
      <c r="AK98" s="66"/>
      <c r="AL98" s="66"/>
      <c r="AM98" s="66"/>
      <c r="AN98" s="66"/>
    </row>
    <row r="99" spans="1:40" ht="15.75" customHeight="1" x14ac:dyDescent="0.25">
      <c r="A99" s="68" t="s">
        <v>901</v>
      </c>
      <c r="B99" s="68" t="s">
        <v>957</v>
      </c>
      <c r="C99" s="68" t="s">
        <v>508</v>
      </c>
      <c r="D99" s="68" t="s">
        <v>305</v>
      </c>
      <c r="E99" s="68" t="s">
        <v>958</v>
      </c>
      <c r="F99" s="68" t="s">
        <v>959</v>
      </c>
      <c r="G99" s="68" t="s">
        <v>960</v>
      </c>
      <c r="H99" s="120">
        <v>42613</v>
      </c>
      <c r="I99" s="68" t="s">
        <v>887</v>
      </c>
      <c r="J99" s="68" t="s">
        <v>888</v>
      </c>
      <c r="K99" s="68" t="s">
        <v>34</v>
      </c>
      <c r="L99" s="68" t="s">
        <v>34</v>
      </c>
      <c r="M99" s="68" t="s">
        <v>34</v>
      </c>
      <c r="N99" s="68" t="s">
        <v>34</v>
      </c>
      <c r="O99" s="72" t="s">
        <v>51</v>
      </c>
      <c r="P99" s="109" t="s">
        <v>961</v>
      </c>
      <c r="Q99" s="72" t="s">
        <v>39</v>
      </c>
      <c r="R99" s="109" t="s">
        <v>962</v>
      </c>
      <c r="S99" s="109" t="s">
        <v>963</v>
      </c>
      <c r="T99" s="69" t="str">
        <f t="shared" ref="T99:T105" si="3">(IF(U99="***","***",(IF(U99="NO","NO",(Q99)))))</f>
        <v>Organismos Provinciales</v>
      </c>
      <c r="U99" s="66" t="s">
        <v>893</v>
      </c>
      <c r="V99" s="73" t="s">
        <v>932</v>
      </c>
      <c r="W99" s="129" t="s">
        <v>894</v>
      </c>
      <c r="X99" s="68" t="s">
        <v>1470</v>
      </c>
      <c r="Y99" s="68" t="s">
        <v>125</v>
      </c>
      <c r="Z99" s="69" t="s">
        <v>34</v>
      </c>
      <c r="AA99" s="68" t="s">
        <v>1467</v>
      </c>
      <c r="AB99" s="68"/>
      <c r="AC99" s="68" t="s">
        <v>125</v>
      </c>
      <c r="AD99" s="83" t="s">
        <v>305</v>
      </c>
      <c r="AE99" s="110" t="s">
        <v>895</v>
      </c>
      <c r="AF99" s="66" t="s">
        <v>34</v>
      </c>
      <c r="AG99" s="69" t="s">
        <v>34</v>
      </c>
      <c r="AH99" s="66"/>
      <c r="AI99" s="66"/>
      <c r="AJ99" s="66"/>
      <c r="AK99" s="66"/>
      <c r="AL99" s="66"/>
      <c r="AM99" s="66"/>
      <c r="AN99" s="66"/>
    </row>
    <row r="100" spans="1:40" ht="15.75" customHeight="1" x14ac:dyDescent="0.25">
      <c r="A100" s="68" t="s">
        <v>950</v>
      </c>
      <c r="B100" s="68" t="s">
        <v>951</v>
      </c>
      <c r="C100" s="68" t="s">
        <v>508</v>
      </c>
      <c r="D100" s="68" t="s">
        <v>305</v>
      </c>
      <c r="E100" s="68" t="s">
        <v>952</v>
      </c>
      <c r="F100" s="68" t="s">
        <v>951</v>
      </c>
      <c r="G100" s="68" t="s">
        <v>953</v>
      </c>
      <c r="H100" s="120">
        <v>42613</v>
      </c>
      <c r="I100" s="68" t="s">
        <v>887</v>
      </c>
      <c r="J100" s="68" t="s">
        <v>888</v>
      </c>
      <c r="K100" s="68" t="s">
        <v>34</v>
      </c>
      <c r="L100" s="68" t="s">
        <v>34</v>
      </c>
      <c r="M100" s="68" t="s">
        <v>34</v>
      </c>
      <c r="N100" s="68" t="s">
        <v>34</v>
      </c>
      <c r="O100" s="72" t="s">
        <v>51</v>
      </c>
      <c r="P100" s="109" t="s">
        <v>954</v>
      </c>
      <c r="Q100" s="72" t="s">
        <v>39</v>
      </c>
      <c r="R100" s="109" t="s">
        <v>955</v>
      </c>
      <c r="S100" s="109" t="s">
        <v>956</v>
      </c>
      <c r="T100" s="69" t="str">
        <f t="shared" si="3"/>
        <v>Organismos Provinciales</v>
      </c>
      <c r="U100" s="66" t="s">
        <v>893</v>
      </c>
      <c r="V100" s="73" t="s">
        <v>932</v>
      </c>
      <c r="W100" s="129" t="s">
        <v>894</v>
      </c>
      <c r="X100" s="68" t="s">
        <v>1470</v>
      </c>
      <c r="Y100" s="68" t="s">
        <v>125</v>
      </c>
      <c r="Z100" s="69" t="s">
        <v>34</v>
      </c>
      <c r="AA100" s="68" t="s">
        <v>1467</v>
      </c>
      <c r="AB100" s="68"/>
      <c r="AC100" s="68" t="s">
        <v>125</v>
      </c>
      <c r="AD100" s="83" t="s">
        <v>305</v>
      </c>
      <c r="AE100" s="110" t="s">
        <v>895</v>
      </c>
      <c r="AF100" s="66" t="s">
        <v>34</v>
      </c>
      <c r="AG100" s="69" t="s">
        <v>34</v>
      </c>
      <c r="AH100" s="66"/>
      <c r="AI100" s="66"/>
      <c r="AJ100" s="66"/>
      <c r="AK100" s="66"/>
      <c r="AL100" s="66"/>
      <c r="AM100" s="66"/>
      <c r="AN100" s="66"/>
    </row>
    <row r="101" spans="1:40" ht="15.75" customHeight="1" x14ac:dyDescent="0.25">
      <c r="A101" s="68" t="s">
        <v>950</v>
      </c>
      <c r="B101" s="68" t="s">
        <v>950</v>
      </c>
      <c r="C101" s="68" t="s">
        <v>508</v>
      </c>
      <c r="D101" s="68" t="s">
        <v>305</v>
      </c>
      <c r="E101" s="68" t="s">
        <v>964</v>
      </c>
      <c r="F101" s="68" t="s">
        <v>239</v>
      </c>
      <c r="G101" s="68" t="s">
        <v>965</v>
      </c>
      <c r="H101" s="120">
        <v>42615</v>
      </c>
      <c r="I101" s="68" t="s">
        <v>887</v>
      </c>
      <c r="J101" s="68" t="s">
        <v>888</v>
      </c>
      <c r="K101" s="68" t="s">
        <v>34</v>
      </c>
      <c r="L101" s="68" t="s">
        <v>34</v>
      </c>
      <c r="M101" s="68" t="s">
        <v>34</v>
      </c>
      <c r="N101" s="68" t="s">
        <v>34</v>
      </c>
      <c r="O101" s="72" t="s">
        <v>51</v>
      </c>
      <c r="P101" s="109" t="s">
        <v>966</v>
      </c>
      <c r="Q101" s="72" t="s">
        <v>39</v>
      </c>
      <c r="R101" s="109" t="s">
        <v>967</v>
      </c>
      <c r="S101" s="109" t="s">
        <v>968</v>
      </c>
      <c r="T101" s="69" t="str">
        <f t="shared" si="3"/>
        <v>Organismos Provinciales</v>
      </c>
      <c r="U101" s="66" t="s">
        <v>893</v>
      </c>
      <c r="V101" s="73" t="s">
        <v>932</v>
      </c>
      <c r="W101" s="129" t="s">
        <v>894</v>
      </c>
      <c r="X101" s="68" t="s">
        <v>1470</v>
      </c>
      <c r="Y101" s="68" t="s">
        <v>125</v>
      </c>
      <c r="Z101" s="69" t="s">
        <v>34</v>
      </c>
      <c r="AA101" s="68" t="s">
        <v>1467</v>
      </c>
      <c r="AB101" s="68"/>
      <c r="AC101" s="68" t="s">
        <v>125</v>
      </c>
      <c r="AD101" s="83" t="s">
        <v>305</v>
      </c>
      <c r="AE101" s="110" t="s">
        <v>895</v>
      </c>
      <c r="AF101" s="66" t="s">
        <v>34</v>
      </c>
      <c r="AG101" s="69" t="s">
        <v>34</v>
      </c>
      <c r="AH101" s="66"/>
      <c r="AI101" s="66"/>
      <c r="AJ101" s="66"/>
      <c r="AK101" s="66"/>
      <c r="AL101" s="66"/>
      <c r="AM101" s="66"/>
      <c r="AN101" s="66"/>
    </row>
    <row r="102" spans="1:40" ht="15.75" customHeight="1" x14ac:dyDescent="0.25">
      <c r="A102" s="68" t="s">
        <v>901</v>
      </c>
      <c r="B102" s="68" t="s">
        <v>34</v>
      </c>
      <c r="C102" s="68" t="s">
        <v>508</v>
      </c>
      <c r="D102" s="68" t="s">
        <v>305</v>
      </c>
      <c r="E102" s="68" t="s">
        <v>924</v>
      </c>
      <c r="F102" s="68" t="s">
        <v>925</v>
      </c>
      <c r="G102" s="68" t="s">
        <v>34</v>
      </c>
      <c r="H102" s="120">
        <v>42747</v>
      </c>
      <c r="I102" s="68" t="s">
        <v>926</v>
      </c>
      <c r="J102" s="68" t="s">
        <v>927</v>
      </c>
      <c r="K102" s="68" t="s">
        <v>928</v>
      </c>
      <c r="L102" s="68" t="s">
        <v>34</v>
      </c>
      <c r="M102" s="68" t="s">
        <v>34</v>
      </c>
      <c r="N102" s="68" t="s">
        <v>34</v>
      </c>
      <c r="O102" s="72" t="s">
        <v>51</v>
      </c>
      <c r="P102" s="109" t="s">
        <v>929</v>
      </c>
      <c r="Q102" s="72" t="s">
        <v>39</v>
      </c>
      <c r="R102" s="109" t="s">
        <v>930</v>
      </c>
      <c r="S102" s="109" t="s">
        <v>931</v>
      </c>
      <c r="T102" s="69" t="str">
        <f t="shared" si="3"/>
        <v>Organismos Provinciales</v>
      </c>
      <c r="U102" s="66" t="s">
        <v>893</v>
      </c>
      <c r="V102" s="73" t="s">
        <v>932</v>
      </c>
      <c r="W102" s="129" t="s">
        <v>894</v>
      </c>
      <c r="X102" s="68" t="s">
        <v>1470</v>
      </c>
      <c r="Y102" s="68" t="s">
        <v>125</v>
      </c>
      <c r="Z102" s="69" t="s">
        <v>34</v>
      </c>
      <c r="AA102" s="68" t="s">
        <v>1467</v>
      </c>
      <c r="AB102" s="68"/>
      <c r="AC102" s="68" t="s">
        <v>125</v>
      </c>
      <c r="AD102" s="83" t="s">
        <v>305</v>
      </c>
      <c r="AE102" s="110" t="s">
        <v>895</v>
      </c>
      <c r="AF102" s="66" t="s">
        <v>34</v>
      </c>
      <c r="AG102" s="69" t="s">
        <v>34</v>
      </c>
      <c r="AH102" s="66"/>
      <c r="AI102" s="66"/>
      <c r="AJ102" s="66"/>
      <c r="AK102" s="66"/>
      <c r="AL102" s="66"/>
      <c r="AM102" s="66"/>
      <c r="AN102" s="66"/>
    </row>
    <row r="103" spans="1:40" ht="15.75" customHeight="1" x14ac:dyDescent="0.25">
      <c r="A103" s="68" t="s">
        <v>901</v>
      </c>
      <c r="B103" s="68" t="s">
        <v>944</v>
      </c>
      <c r="C103" s="68" t="s">
        <v>508</v>
      </c>
      <c r="D103" s="68" t="s">
        <v>305</v>
      </c>
      <c r="E103" s="68" t="s">
        <v>945</v>
      </c>
      <c r="F103" s="68" t="s">
        <v>946</v>
      </c>
      <c r="G103" s="68" t="s">
        <v>34</v>
      </c>
      <c r="H103" s="120">
        <v>42613</v>
      </c>
      <c r="I103" s="68" t="s">
        <v>887</v>
      </c>
      <c r="J103" s="68" t="s">
        <v>888</v>
      </c>
      <c r="K103" s="68" t="s">
        <v>34</v>
      </c>
      <c r="L103" s="68" t="s">
        <v>34</v>
      </c>
      <c r="M103" s="68" t="s">
        <v>34</v>
      </c>
      <c r="N103" s="68" t="s">
        <v>34</v>
      </c>
      <c r="O103" s="72" t="s">
        <v>51</v>
      </c>
      <c r="P103" s="109" t="s">
        <v>947</v>
      </c>
      <c r="Q103" s="72" t="s">
        <v>39</v>
      </c>
      <c r="R103" s="109" t="s">
        <v>948</v>
      </c>
      <c r="S103" s="109" t="s">
        <v>949</v>
      </c>
      <c r="T103" s="69" t="str">
        <f t="shared" si="3"/>
        <v>Organismos Provinciales</v>
      </c>
      <c r="U103" s="66" t="s">
        <v>893</v>
      </c>
      <c r="V103" s="73" t="s">
        <v>932</v>
      </c>
      <c r="W103" s="129" t="s">
        <v>894</v>
      </c>
      <c r="X103" s="68" t="s">
        <v>1470</v>
      </c>
      <c r="Y103" s="68" t="s">
        <v>125</v>
      </c>
      <c r="Z103" s="69" t="s">
        <v>34</v>
      </c>
      <c r="AA103" s="68" t="s">
        <v>1467</v>
      </c>
      <c r="AB103" s="68"/>
      <c r="AC103" s="68" t="s">
        <v>125</v>
      </c>
      <c r="AD103" s="83" t="s">
        <v>305</v>
      </c>
      <c r="AE103" s="110" t="s">
        <v>895</v>
      </c>
      <c r="AF103" s="66" t="s">
        <v>34</v>
      </c>
      <c r="AG103" s="69" t="s">
        <v>34</v>
      </c>
      <c r="AH103" s="66"/>
      <c r="AI103" s="66"/>
      <c r="AJ103" s="66"/>
      <c r="AK103" s="66"/>
      <c r="AL103" s="66"/>
      <c r="AM103" s="66"/>
      <c r="AN103" s="66"/>
    </row>
    <row r="104" spans="1:40" ht="15.75" customHeight="1" x14ac:dyDescent="0.25">
      <c r="A104" s="68" t="s">
        <v>913</v>
      </c>
      <c r="B104" s="68" t="s">
        <v>969</v>
      </c>
      <c r="C104" s="68" t="s">
        <v>508</v>
      </c>
      <c r="D104" s="68" t="s">
        <v>305</v>
      </c>
      <c r="E104" s="68" t="s">
        <v>970</v>
      </c>
      <c r="F104" s="68" t="s">
        <v>969</v>
      </c>
      <c r="G104" s="68" t="s">
        <v>971</v>
      </c>
      <c r="H104" s="120">
        <v>42613</v>
      </c>
      <c r="I104" s="68" t="s">
        <v>887</v>
      </c>
      <c r="J104" s="68" t="s">
        <v>888</v>
      </c>
      <c r="K104" s="68" t="s">
        <v>34</v>
      </c>
      <c r="L104" s="68" t="s">
        <v>34</v>
      </c>
      <c r="M104" s="68" t="s">
        <v>34</v>
      </c>
      <c r="N104" s="68" t="s">
        <v>34</v>
      </c>
      <c r="O104" s="72" t="s">
        <v>51</v>
      </c>
      <c r="P104" s="109" t="s">
        <v>972</v>
      </c>
      <c r="Q104" s="72" t="s">
        <v>39</v>
      </c>
      <c r="R104" s="109" t="s">
        <v>973</v>
      </c>
      <c r="S104" s="109" t="s">
        <v>974</v>
      </c>
      <c r="T104" s="69" t="str">
        <f t="shared" si="3"/>
        <v>Organismos Provinciales</v>
      </c>
      <c r="U104" s="66" t="s">
        <v>893</v>
      </c>
      <c r="V104" s="73" t="s">
        <v>932</v>
      </c>
      <c r="W104" s="129" t="s">
        <v>894</v>
      </c>
      <c r="X104" s="68" t="s">
        <v>1470</v>
      </c>
      <c r="Y104" s="68" t="s">
        <v>125</v>
      </c>
      <c r="Z104" s="69" t="s">
        <v>34</v>
      </c>
      <c r="AA104" s="68" t="s">
        <v>1467</v>
      </c>
      <c r="AB104" s="68"/>
      <c r="AC104" s="68" t="s">
        <v>125</v>
      </c>
      <c r="AD104" s="83" t="s">
        <v>305</v>
      </c>
      <c r="AE104" s="110" t="s">
        <v>895</v>
      </c>
      <c r="AF104" s="66" t="s">
        <v>34</v>
      </c>
      <c r="AG104" s="69" t="s">
        <v>34</v>
      </c>
      <c r="AH104" s="66"/>
      <c r="AI104" s="66"/>
      <c r="AJ104" s="66"/>
      <c r="AK104" s="66"/>
      <c r="AL104" s="66"/>
      <c r="AM104" s="66"/>
      <c r="AN104" s="66"/>
    </row>
    <row r="105" spans="1:40" ht="15.75" customHeight="1" x14ac:dyDescent="0.25">
      <c r="A105" s="68" t="s">
        <v>34</v>
      </c>
      <c r="B105" s="68" t="s">
        <v>34</v>
      </c>
      <c r="C105" s="68" t="s">
        <v>436</v>
      </c>
      <c r="D105" s="68" t="s">
        <v>305</v>
      </c>
      <c r="E105" s="68" t="s">
        <v>885</v>
      </c>
      <c r="F105" s="68" t="s">
        <v>886</v>
      </c>
      <c r="G105" s="68" t="s">
        <v>34</v>
      </c>
      <c r="H105" s="127">
        <v>42618</v>
      </c>
      <c r="I105" s="68" t="s">
        <v>887</v>
      </c>
      <c r="J105" s="68" t="s">
        <v>888</v>
      </c>
      <c r="K105" s="68" t="s">
        <v>889</v>
      </c>
      <c r="L105" s="69" t="s">
        <v>34</v>
      </c>
      <c r="M105" s="68" t="s">
        <v>34</v>
      </c>
      <c r="N105" s="68" t="s">
        <v>34</v>
      </c>
      <c r="O105" s="72" t="s">
        <v>60</v>
      </c>
      <c r="P105" s="109" t="s">
        <v>890</v>
      </c>
      <c r="Q105" s="72" t="s">
        <v>42</v>
      </c>
      <c r="R105" s="109" t="s">
        <v>891</v>
      </c>
      <c r="S105" s="109" t="s">
        <v>892</v>
      </c>
      <c r="T105" s="69" t="str">
        <f t="shared" si="3"/>
        <v>Organismos Locales</v>
      </c>
      <c r="U105" s="66" t="s">
        <v>893</v>
      </c>
      <c r="V105" s="73" t="s">
        <v>34</v>
      </c>
      <c r="W105" s="129" t="s">
        <v>894</v>
      </c>
      <c r="X105" s="68" t="s">
        <v>1470</v>
      </c>
      <c r="Y105" s="68" t="s">
        <v>125</v>
      </c>
      <c r="Z105" s="69" t="s">
        <v>34</v>
      </c>
      <c r="AA105" s="68" t="s">
        <v>1467</v>
      </c>
      <c r="AB105" s="68"/>
      <c r="AC105" s="68" t="s">
        <v>125</v>
      </c>
      <c r="AD105" s="83" t="s">
        <v>305</v>
      </c>
      <c r="AE105" s="110" t="s">
        <v>895</v>
      </c>
      <c r="AF105" s="66" t="s">
        <v>34</v>
      </c>
      <c r="AG105" s="69" t="s">
        <v>34</v>
      </c>
      <c r="AH105" s="66"/>
      <c r="AI105" s="66"/>
      <c r="AJ105" s="66"/>
      <c r="AK105" s="66"/>
      <c r="AL105" s="66"/>
      <c r="AM105" s="66"/>
      <c r="AN105" s="66"/>
    </row>
    <row r="106" spans="1:40" ht="15.75" customHeight="1" x14ac:dyDescent="0.25">
      <c r="A106" s="68" t="s">
        <v>812</v>
      </c>
      <c r="B106" s="68" t="s">
        <v>812</v>
      </c>
      <c r="C106" s="68" t="s">
        <v>812</v>
      </c>
      <c r="D106" s="68" t="s">
        <v>812</v>
      </c>
      <c r="E106" s="68" t="s">
        <v>1027</v>
      </c>
      <c r="F106" s="68" t="s">
        <v>1028</v>
      </c>
      <c r="G106" s="68" t="s">
        <v>34</v>
      </c>
      <c r="H106" s="107">
        <v>42751</v>
      </c>
      <c r="I106" s="68" t="s">
        <v>34</v>
      </c>
      <c r="J106" s="68" t="s">
        <v>34</v>
      </c>
      <c r="K106" s="68" t="s">
        <v>34</v>
      </c>
      <c r="L106" s="68" t="s">
        <v>34</v>
      </c>
      <c r="M106" s="68" t="s">
        <v>34</v>
      </c>
      <c r="N106" s="68" t="s">
        <v>34</v>
      </c>
      <c r="O106" s="72" t="s">
        <v>1022</v>
      </c>
      <c r="P106" s="109" t="s">
        <v>1029</v>
      </c>
      <c r="Q106" s="69" t="s">
        <v>34</v>
      </c>
      <c r="R106" s="68" t="s">
        <v>63</v>
      </c>
      <c r="S106" s="68" t="s">
        <v>34</v>
      </c>
      <c r="T106" s="69" t="s">
        <v>34</v>
      </c>
      <c r="U106" s="69" t="s">
        <v>34</v>
      </c>
      <c r="V106" s="73" t="s">
        <v>34</v>
      </c>
      <c r="W106" s="69" t="s">
        <v>34</v>
      </c>
      <c r="X106" s="69" t="s">
        <v>34</v>
      </c>
      <c r="Y106" s="122" t="s">
        <v>34</v>
      </c>
      <c r="Z106" s="122" t="s">
        <v>34</v>
      </c>
      <c r="AA106" s="122" t="s">
        <v>34</v>
      </c>
      <c r="AB106" s="69"/>
      <c r="AC106" s="68" t="s">
        <v>34</v>
      </c>
      <c r="AD106" s="69" t="s">
        <v>34</v>
      </c>
      <c r="AE106" s="69" t="s">
        <v>34</v>
      </c>
      <c r="AF106" s="69" t="s">
        <v>34</v>
      </c>
      <c r="AG106" s="69" t="s">
        <v>34</v>
      </c>
      <c r="AH106" s="66"/>
      <c r="AI106" s="66"/>
      <c r="AJ106" s="66"/>
      <c r="AK106" s="66"/>
      <c r="AL106" s="66"/>
      <c r="AM106" s="66"/>
      <c r="AN106" s="66"/>
    </row>
    <row r="107" spans="1:40" ht="15.75" customHeight="1" x14ac:dyDescent="0.25">
      <c r="A107" s="68" t="s">
        <v>812</v>
      </c>
      <c r="B107" s="68" t="s">
        <v>812</v>
      </c>
      <c r="C107" s="68" t="s">
        <v>812</v>
      </c>
      <c r="D107" s="68" t="s">
        <v>812</v>
      </c>
      <c r="E107" s="68" t="s">
        <v>1024</v>
      </c>
      <c r="F107" s="68" t="s">
        <v>1025</v>
      </c>
      <c r="G107" s="68" t="s">
        <v>34</v>
      </c>
      <c r="H107" s="107">
        <v>42751</v>
      </c>
      <c r="I107" s="68" t="s">
        <v>34</v>
      </c>
      <c r="J107" s="68" t="s">
        <v>34</v>
      </c>
      <c r="K107" s="68" t="s">
        <v>34</v>
      </c>
      <c r="L107" s="68" t="s">
        <v>34</v>
      </c>
      <c r="M107" s="68" t="s">
        <v>34</v>
      </c>
      <c r="N107" s="68" t="s">
        <v>34</v>
      </c>
      <c r="O107" s="72" t="s">
        <v>92</v>
      </c>
      <c r="P107" s="109" t="s">
        <v>1026</v>
      </c>
      <c r="Q107" s="69" t="s">
        <v>34</v>
      </c>
      <c r="R107" s="68" t="s">
        <v>63</v>
      </c>
      <c r="S107" s="68" t="s">
        <v>34</v>
      </c>
      <c r="T107" s="69" t="s">
        <v>34</v>
      </c>
      <c r="U107" s="69" t="s">
        <v>34</v>
      </c>
      <c r="V107" s="73" t="s">
        <v>34</v>
      </c>
      <c r="W107" s="69" t="s">
        <v>34</v>
      </c>
      <c r="X107" s="69" t="s">
        <v>34</v>
      </c>
      <c r="Y107" s="122" t="s">
        <v>34</v>
      </c>
      <c r="Z107" s="122" t="s">
        <v>34</v>
      </c>
      <c r="AA107" s="122" t="s">
        <v>34</v>
      </c>
      <c r="AB107" s="69"/>
      <c r="AC107" s="68" t="s">
        <v>34</v>
      </c>
      <c r="AD107" s="69" t="s">
        <v>34</v>
      </c>
      <c r="AE107" s="69" t="s">
        <v>34</v>
      </c>
      <c r="AF107" s="69" t="s">
        <v>34</v>
      </c>
      <c r="AG107" s="69" t="s">
        <v>34</v>
      </c>
      <c r="AH107" s="66"/>
      <c r="AI107" s="66"/>
      <c r="AJ107" s="66"/>
      <c r="AK107" s="66"/>
      <c r="AL107" s="66"/>
      <c r="AM107" s="66"/>
      <c r="AN107" s="66"/>
    </row>
    <row r="108" spans="1:40" ht="15.75" customHeight="1" x14ac:dyDescent="0.25">
      <c r="A108" s="68" t="s">
        <v>812</v>
      </c>
      <c r="B108" s="68" t="s">
        <v>812</v>
      </c>
      <c r="C108" s="68" t="s">
        <v>812</v>
      </c>
      <c r="D108" s="68" t="s">
        <v>812</v>
      </c>
      <c r="E108" s="68" t="s">
        <v>1019</v>
      </c>
      <c r="F108" s="68" t="s">
        <v>1020</v>
      </c>
      <c r="G108" s="68" t="s">
        <v>1021</v>
      </c>
      <c r="H108" s="107">
        <v>42751</v>
      </c>
      <c r="I108" s="68" t="s">
        <v>34</v>
      </c>
      <c r="J108" s="68" t="s">
        <v>34</v>
      </c>
      <c r="K108" s="68" t="s">
        <v>34</v>
      </c>
      <c r="L108" s="68" t="s">
        <v>34</v>
      </c>
      <c r="M108" s="68" t="s">
        <v>34</v>
      </c>
      <c r="N108" s="68" t="s">
        <v>34</v>
      </c>
      <c r="O108" s="72" t="s">
        <v>1022</v>
      </c>
      <c r="P108" s="109" t="s">
        <v>1023</v>
      </c>
      <c r="Q108" s="69" t="s">
        <v>34</v>
      </c>
      <c r="R108" s="68" t="s">
        <v>63</v>
      </c>
      <c r="S108" s="68" t="s">
        <v>34</v>
      </c>
      <c r="T108" s="69" t="s">
        <v>34</v>
      </c>
      <c r="U108" s="69" t="s">
        <v>34</v>
      </c>
      <c r="V108" s="73" t="s">
        <v>34</v>
      </c>
      <c r="W108" s="69" t="s">
        <v>34</v>
      </c>
      <c r="X108" s="69" t="s">
        <v>34</v>
      </c>
      <c r="Y108" s="122" t="s">
        <v>34</v>
      </c>
      <c r="Z108" s="122" t="s">
        <v>34</v>
      </c>
      <c r="AA108" s="122" t="s">
        <v>34</v>
      </c>
      <c r="AB108" s="69"/>
      <c r="AC108" s="68" t="s">
        <v>34</v>
      </c>
      <c r="AD108" s="69" t="s">
        <v>34</v>
      </c>
      <c r="AE108" s="69" t="s">
        <v>34</v>
      </c>
      <c r="AF108" s="69" t="s">
        <v>34</v>
      </c>
      <c r="AG108" s="69" t="s">
        <v>34</v>
      </c>
      <c r="AH108" s="66"/>
      <c r="AI108" s="66"/>
      <c r="AJ108" s="66"/>
      <c r="AK108" s="66"/>
      <c r="AL108" s="66"/>
      <c r="AM108" s="66"/>
      <c r="AN108" s="66"/>
    </row>
    <row r="109" spans="1:40" ht="15.75" customHeight="1" x14ac:dyDescent="0.25">
      <c r="A109" s="68" t="s">
        <v>812</v>
      </c>
      <c r="B109" s="68" t="s">
        <v>812</v>
      </c>
      <c r="C109" s="68" t="s">
        <v>812</v>
      </c>
      <c r="D109" s="68" t="s">
        <v>812</v>
      </c>
      <c r="E109" s="68" t="s">
        <v>1013</v>
      </c>
      <c r="F109" s="68" t="s">
        <v>1014</v>
      </c>
      <c r="G109" s="68" t="s">
        <v>1015</v>
      </c>
      <c r="H109" s="107">
        <v>42751</v>
      </c>
      <c r="I109" s="68" t="s">
        <v>1016</v>
      </c>
      <c r="J109" s="68" t="s">
        <v>1017</v>
      </c>
      <c r="K109" s="68" t="s">
        <v>34</v>
      </c>
      <c r="L109" s="68" t="s">
        <v>34</v>
      </c>
      <c r="M109" s="68" t="s">
        <v>34</v>
      </c>
      <c r="N109" s="68" t="s">
        <v>34</v>
      </c>
      <c r="O109" s="72" t="s">
        <v>815</v>
      </c>
      <c r="P109" s="109" t="s">
        <v>1018</v>
      </c>
      <c r="Q109" s="69" t="s">
        <v>34</v>
      </c>
      <c r="R109" s="68" t="s">
        <v>63</v>
      </c>
      <c r="S109" s="68" t="s">
        <v>34</v>
      </c>
      <c r="T109" s="69" t="s">
        <v>34</v>
      </c>
      <c r="U109" s="69" t="s">
        <v>34</v>
      </c>
      <c r="V109" s="73" t="s">
        <v>34</v>
      </c>
      <c r="W109" s="69" t="s">
        <v>34</v>
      </c>
      <c r="X109" s="69" t="s">
        <v>34</v>
      </c>
      <c r="Y109" s="122" t="s">
        <v>34</v>
      </c>
      <c r="Z109" s="122" t="s">
        <v>34</v>
      </c>
      <c r="AA109" s="122" t="s">
        <v>34</v>
      </c>
      <c r="AB109" s="69"/>
      <c r="AC109" s="68" t="s">
        <v>34</v>
      </c>
      <c r="AD109" s="69" t="s">
        <v>34</v>
      </c>
      <c r="AE109" s="69" t="s">
        <v>34</v>
      </c>
      <c r="AF109" s="69" t="s">
        <v>34</v>
      </c>
      <c r="AG109" s="69" t="s">
        <v>34</v>
      </c>
      <c r="AH109" s="66"/>
      <c r="AI109" s="66"/>
      <c r="AJ109" s="66"/>
      <c r="AK109" s="66"/>
      <c r="AL109" s="66"/>
      <c r="AM109" s="66"/>
      <c r="AN109" s="66"/>
    </row>
    <row r="110" spans="1:40" ht="15.75" customHeight="1" x14ac:dyDescent="0.25">
      <c r="A110" s="68" t="s">
        <v>812</v>
      </c>
      <c r="B110" s="68" t="s">
        <v>812</v>
      </c>
      <c r="C110" s="68" t="s">
        <v>812</v>
      </c>
      <c r="D110" s="68" t="s">
        <v>812</v>
      </c>
      <c r="E110" s="68" t="s">
        <v>1009</v>
      </c>
      <c r="F110" s="68" t="s">
        <v>1010</v>
      </c>
      <c r="G110" s="68" t="s">
        <v>1011</v>
      </c>
      <c r="H110" s="107">
        <v>42751</v>
      </c>
      <c r="I110" s="68" t="s">
        <v>34</v>
      </c>
      <c r="J110" s="68" t="s">
        <v>34</v>
      </c>
      <c r="K110" s="68" t="s">
        <v>34</v>
      </c>
      <c r="L110" s="68" t="s">
        <v>34</v>
      </c>
      <c r="M110" s="68" t="s">
        <v>34</v>
      </c>
      <c r="N110" s="68" t="s">
        <v>34</v>
      </c>
      <c r="O110" s="72" t="s">
        <v>72</v>
      </c>
      <c r="P110" s="109" t="s">
        <v>1012</v>
      </c>
      <c r="Q110" s="69" t="s">
        <v>34</v>
      </c>
      <c r="R110" s="68" t="s">
        <v>63</v>
      </c>
      <c r="S110" s="68" t="s">
        <v>34</v>
      </c>
      <c r="T110" s="69" t="s">
        <v>34</v>
      </c>
      <c r="U110" s="69" t="s">
        <v>34</v>
      </c>
      <c r="V110" s="73" t="s">
        <v>34</v>
      </c>
      <c r="W110" s="69" t="s">
        <v>34</v>
      </c>
      <c r="X110" s="69" t="s">
        <v>34</v>
      </c>
      <c r="Y110" s="122" t="s">
        <v>34</v>
      </c>
      <c r="Z110" s="122" t="s">
        <v>34</v>
      </c>
      <c r="AA110" s="122" t="s">
        <v>34</v>
      </c>
      <c r="AB110" s="69"/>
      <c r="AC110" s="68" t="s">
        <v>34</v>
      </c>
      <c r="AD110" s="69" t="s">
        <v>34</v>
      </c>
      <c r="AE110" s="69" t="s">
        <v>34</v>
      </c>
      <c r="AF110" s="69" t="s">
        <v>34</v>
      </c>
      <c r="AG110" s="69" t="s">
        <v>34</v>
      </c>
      <c r="AH110" s="66"/>
      <c r="AI110" s="66"/>
      <c r="AJ110" s="66"/>
      <c r="AK110" s="66"/>
      <c r="AL110" s="66"/>
      <c r="AM110" s="66"/>
      <c r="AN110" s="66"/>
    </row>
    <row r="111" spans="1:40" ht="15.75" customHeight="1" x14ac:dyDescent="0.25">
      <c r="A111" s="68" t="s">
        <v>582</v>
      </c>
      <c r="B111" s="68" t="s">
        <v>582</v>
      </c>
      <c r="C111" s="68" t="s">
        <v>508</v>
      </c>
      <c r="D111" s="68" t="s">
        <v>371</v>
      </c>
      <c r="E111" s="68" t="s">
        <v>1030</v>
      </c>
      <c r="F111" s="99" t="s">
        <v>372</v>
      </c>
      <c r="G111" s="68" t="s">
        <v>1031</v>
      </c>
      <c r="H111" s="223">
        <v>42878</v>
      </c>
      <c r="I111" s="68" t="s">
        <v>1453</v>
      </c>
      <c r="J111" s="68" t="s">
        <v>1454</v>
      </c>
      <c r="K111" s="99" t="s">
        <v>1455</v>
      </c>
      <c r="L111" s="68" t="s">
        <v>34</v>
      </c>
      <c r="M111" s="68" t="s">
        <v>34</v>
      </c>
      <c r="N111" s="68" t="s">
        <v>1032</v>
      </c>
      <c r="O111" s="72" t="s">
        <v>41</v>
      </c>
      <c r="P111" s="109" t="s">
        <v>1033</v>
      </c>
      <c r="Q111" s="72" t="s">
        <v>39</v>
      </c>
      <c r="R111" s="109" t="s">
        <v>1034</v>
      </c>
      <c r="S111" s="109" t="s">
        <v>1035</v>
      </c>
      <c r="T111" s="69" t="str">
        <f>(IF(U111="***","***",(IF(U111="NO","NO",(Q111)))))</f>
        <v>Organismos Provinciales</v>
      </c>
      <c r="U111" s="212" t="str">
        <f>HYPERLINK("http://ide.extranet.rionegro.gov.ar/","http://ide.extranet.rionegro.gov.ar/")</f>
        <v>http://ide.extranet.rionegro.gov.ar/</v>
      </c>
      <c r="V111" s="212" t="str">
        <f>HYPERLINK("http://ide.extranet.rionegro.gov.ar/catalogue/csw?service=CSW&amp;request=GetCapabilities","http://ide.extranet.rionegro.gov.ar/catalogue/csw?service=CSW&amp;request=GetCapabilities")</f>
        <v>http://ide.extranet.rionegro.gov.ar/catalogue/csw?service=CSW&amp;request=GetCapabilities</v>
      </c>
      <c r="W111" s="108" t="s">
        <v>1489</v>
      </c>
      <c r="X111" s="68" t="s">
        <v>79</v>
      </c>
      <c r="Y111" s="138" t="s">
        <v>34</v>
      </c>
      <c r="Z111" s="122" t="s">
        <v>34</v>
      </c>
      <c r="AA111" s="138" t="s">
        <v>34</v>
      </c>
      <c r="AB111" s="68"/>
      <c r="AC111" s="91" t="s">
        <v>168</v>
      </c>
      <c r="AD111" s="89" t="s">
        <v>372</v>
      </c>
      <c r="AE111" s="110" t="s">
        <v>1036</v>
      </c>
      <c r="AF111" s="69" t="s">
        <v>34</v>
      </c>
      <c r="AG111" s="83" t="s">
        <v>174</v>
      </c>
      <c r="AH111" s="66"/>
      <c r="AI111" s="66"/>
      <c r="AJ111" s="66"/>
      <c r="AK111" s="66"/>
      <c r="AL111" s="66"/>
      <c r="AM111" s="66"/>
      <c r="AN111" s="66"/>
    </row>
    <row r="112" spans="1:40" ht="15.75" customHeight="1" x14ac:dyDescent="0.25">
      <c r="A112" s="68" t="s">
        <v>245</v>
      </c>
      <c r="B112" s="68" t="s">
        <v>246</v>
      </c>
      <c r="C112" s="68" t="s">
        <v>508</v>
      </c>
      <c r="D112" s="68" t="s">
        <v>371</v>
      </c>
      <c r="E112" s="68" t="s">
        <v>1037</v>
      </c>
      <c r="F112" s="68" t="s">
        <v>1038</v>
      </c>
      <c r="G112" s="66" t="s">
        <v>1039</v>
      </c>
      <c r="H112" s="94">
        <v>42660</v>
      </c>
      <c r="I112" s="68" t="s">
        <v>1040</v>
      </c>
      <c r="J112" s="154" t="s">
        <v>1041</v>
      </c>
      <c r="K112" s="68" t="s">
        <v>1042</v>
      </c>
      <c r="L112" s="68" t="s">
        <v>34</v>
      </c>
      <c r="M112" s="68" t="s">
        <v>34</v>
      </c>
      <c r="N112" s="68" t="s">
        <v>34</v>
      </c>
      <c r="O112" s="81" t="s">
        <v>51</v>
      </c>
      <c r="P112" s="109" t="s">
        <v>1043</v>
      </c>
      <c r="Q112" s="72" t="s">
        <v>39</v>
      </c>
      <c r="R112" s="72" t="s">
        <v>1044</v>
      </c>
      <c r="S112" s="72" t="s">
        <v>34</v>
      </c>
      <c r="T112" s="69" t="str">
        <f>(IF(U112="***","***",(IF(U112="NO","NO",(Q112)))))</f>
        <v>Organismos Provinciales</v>
      </c>
      <c r="U112" s="66" t="s">
        <v>1045</v>
      </c>
      <c r="V112" s="93" t="s">
        <v>1046</v>
      </c>
      <c r="W112" s="76" t="s">
        <v>75</v>
      </c>
      <c r="X112" s="76" t="s">
        <v>79</v>
      </c>
      <c r="Y112" s="76" t="s">
        <v>125</v>
      </c>
      <c r="Z112" s="69" t="s">
        <v>34</v>
      </c>
      <c r="AA112" s="76" t="s">
        <v>371</v>
      </c>
      <c r="AB112" s="76"/>
      <c r="AC112" s="91" t="s">
        <v>125</v>
      </c>
      <c r="AD112" s="91" t="s">
        <v>246</v>
      </c>
      <c r="AE112" s="110" t="s">
        <v>521</v>
      </c>
      <c r="AF112" s="69" t="s">
        <v>34</v>
      </c>
      <c r="AG112" s="69" t="s">
        <v>34</v>
      </c>
      <c r="AH112" s="66"/>
      <c r="AI112" s="66"/>
      <c r="AJ112" s="66"/>
      <c r="AK112" s="66"/>
      <c r="AL112" s="66"/>
      <c r="AM112" s="66"/>
      <c r="AN112" s="66"/>
    </row>
    <row r="113" spans="1:40" ht="15.75" customHeight="1" x14ac:dyDescent="0.25">
      <c r="A113" s="68" t="s">
        <v>245</v>
      </c>
      <c r="B113" s="68" t="s">
        <v>246</v>
      </c>
      <c r="C113" s="68" t="s">
        <v>508</v>
      </c>
      <c r="D113" s="68" t="s">
        <v>405</v>
      </c>
      <c r="E113" s="68" t="s">
        <v>1068</v>
      </c>
      <c r="F113" s="68" t="s">
        <v>1069</v>
      </c>
      <c r="G113" s="68" t="s">
        <v>1070</v>
      </c>
      <c r="H113" s="94">
        <v>42660</v>
      </c>
      <c r="I113" s="68" t="s">
        <v>1071</v>
      </c>
      <c r="J113" s="68" t="s">
        <v>1058</v>
      </c>
      <c r="K113" s="68" t="s">
        <v>738</v>
      </c>
      <c r="L113" s="68" t="s">
        <v>34</v>
      </c>
      <c r="M113" s="68" t="s">
        <v>34</v>
      </c>
      <c r="N113" s="68" t="s">
        <v>34</v>
      </c>
      <c r="O113" s="68" t="s">
        <v>34</v>
      </c>
      <c r="P113" s="69" t="s">
        <v>653</v>
      </c>
      <c r="Q113" s="72" t="s">
        <v>39</v>
      </c>
      <c r="R113" s="109" t="s">
        <v>1072</v>
      </c>
      <c r="S113" s="109" t="s">
        <v>1073</v>
      </c>
      <c r="T113" s="69" t="str">
        <f>(IF(U113="***","***",(IF(U113="NO","NO",(Q113)))))</f>
        <v>NO</v>
      </c>
      <c r="U113" s="66" t="s">
        <v>34</v>
      </c>
      <c r="V113" s="73" t="s">
        <v>34</v>
      </c>
      <c r="W113" s="68" t="s">
        <v>34</v>
      </c>
      <c r="X113" s="68" t="s">
        <v>1470</v>
      </c>
      <c r="Y113" s="68" t="s">
        <v>125</v>
      </c>
      <c r="Z113" s="69" t="s">
        <v>34</v>
      </c>
      <c r="AA113" s="68" t="s">
        <v>405</v>
      </c>
      <c r="AB113" s="68"/>
      <c r="AC113" s="68" t="s">
        <v>125</v>
      </c>
      <c r="AD113" s="68" t="s">
        <v>246</v>
      </c>
      <c r="AE113" s="90" t="s">
        <v>1074</v>
      </c>
      <c r="AF113" s="69" t="s">
        <v>34</v>
      </c>
      <c r="AG113" s="69" t="s">
        <v>34</v>
      </c>
      <c r="AH113" s="66"/>
      <c r="AI113" s="66"/>
      <c r="AJ113" s="66"/>
      <c r="AK113" s="66"/>
      <c r="AL113" s="66"/>
      <c r="AM113" s="66"/>
      <c r="AN113" s="66"/>
    </row>
    <row r="114" spans="1:40" ht="15.75" customHeight="1" x14ac:dyDescent="0.25">
      <c r="A114" s="68" t="s">
        <v>582</v>
      </c>
      <c r="B114" s="68" t="s">
        <v>582</v>
      </c>
      <c r="C114" s="68" t="s">
        <v>508</v>
      </c>
      <c r="D114" s="68" t="s">
        <v>405</v>
      </c>
      <c r="E114" s="68" t="s">
        <v>1055</v>
      </c>
      <c r="F114" s="68" t="s">
        <v>1056</v>
      </c>
      <c r="G114" s="68" t="s">
        <v>34</v>
      </c>
      <c r="H114" s="120">
        <v>42611</v>
      </c>
      <c r="I114" s="68" t="s">
        <v>1057</v>
      </c>
      <c r="J114" s="68" t="s">
        <v>1058</v>
      </c>
      <c r="K114" s="68" t="s">
        <v>1059</v>
      </c>
      <c r="L114" s="68" t="s">
        <v>34</v>
      </c>
      <c r="M114" s="68" t="s">
        <v>34</v>
      </c>
      <c r="N114" s="68" t="s">
        <v>1060</v>
      </c>
      <c r="O114" s="72" t="s">
        <v>41</v>
      </c>
      <c r="P114" s="109" t="s">
        <v>1061</v>
      </c>
      <c r="Q114" s="72" t="s">
        <v>39</v>
      </c>
      <c r="R114" s="109" t="s">
        <v>1062</v>
      </c>
      <c r="S114" s="109" t="s">
        <v>1063</v>
      </c>
      <c r="T114" s="69" t="str">
        <f>(IF(U114="***","***",(IF(U114="NO","NO",(Q114)))))</f>
        <v>Organismos Provinciales</v>
      </c>
      <c r="U114" s="66" t="s">
        <v>1061</v>
      </c>
      <c r="V114" s="73" t="s">
        <v>1064</v>
      </c>
      <c r="W114" s="69" t="s">
        <v>1065</v>
      </c>
      <c r="X114" s="69" t="s">
        <v>90</v>
      </c>
      <c r="Y114" s="233" t="s">
        <v>217</v>
      </c>
      <c r="Z114" s="69" t="s">
        <v>34</v>
      </c>
      <c r="AA114" s="69" t="s">
        <v>405</v>
      </c>
      <c r="AB114" s="69"/>
      <c r="AC114" s="68" t="s">
        <v>168</v>
      </c>
      <c r="AD114" s="69" t="s">
        <v>1066</v>
      </c>
      <c r="AE114" s="77" t="s">
        <v>1067</v>
      </c>
      <c r="AF114" s="69" t="s">
        <v>34</v>
      </c>
      <c r="AG114" s="69" t="s">
        <v>34</v>
      </c>
      <c r="AH114" s="66"/>
      <c r="AI114" s="66"/>
      <c r="AJ114" s="66"/>
      <c r="AK114" s="66"/>
      <c r="AL114" s="66"/>
      <c r="AM114" s="66"/>
      <c r="AN114" s="66"/>
    </row>
    <row r="115" spans="1:40" ht="15.75" customHeight="1" x14ac:dyDescent="0.25">
      <c r="A115" s="66" t="s">
        <v>1047</v>
      </c>
      <c r="B115" s="68" t="s">
        <v>1048</v>
      </c>
      <c r="C115" s="68" t="s">
        <v>508</v>
      </c>
      <c r="D115" s="68" t="s">
        <v>405</v>
      </c>
      <c r="E115" s="68" t="s">
        <v>1049</v>
      </c>
      <c r="F115" s="68" t="s">
        <v>1050</v>
      </c>
      <c r="G115" s="68" t="s">
        <v>1051</v>
      </c>
      <c r="H115" s="158">
        <v>42751</v>
      </c>
      <c r="I115" s="68" t="s">
        <v>1052</v>
      </c>
      <c r="J115" s="68" t="s">
        <v>1053</v>
      </c>
      <c r="K115" s="68" t="s">
        <v>34</v>
      </c>
      <c r="L115" s="68" t="s">
        <v>34</v>
      </c>
      <c r="M115" s="68" t="s">
        <v>34</v>
      </c>
      <c r="N115" s="68" t="s">
        <v>34</v>
      </c>
      <c r="O115" s="72" t="s">
        <v>51</v>
      </c>
      <c r="P115" s="109" t="s">
        <v>1054</v>
      </c>
      <c r="Q115" s="69" t="s">
        <v>34</v>
      </c>
      <c r="R115" s="68" t="s">
        <v>34</v>
      </c>
      <c r="S115" s="68" t="s">
        <v>34</v>
      </c>
      <c r="T115" s="69" t="s">
        <v>34</v>
      </c>
      <c r="U115" s="69" t="s">
        <v>34</v>
      </c>
      <c r="V115" s="73" t="s">
        <v>34</v>
      </c>
      <c r="W115" s="69" t="s">
        <v>34</v>
      </c>
      <c r="X115" s="69" t="s">
        <v>34</v>
      </c>
      <c r="Y115" s="122" t="s">
        <v>34</v>
      </c>
      <c r="Z115" s="122" t="s">
        <v>34</v>
      </c>
      <c r="AA115" s="122" t="s">
        <v>34</v>
      </c>
      <c r="AB115" s="69"/>
      <c r="AC115" s="68" t="s">
        <v>34</v>
      </c>
      <c r="AD115" s="69" t="s">
        <v>34</v>
      </c>
      <c r="AE115" s="69" t="s">
        <v>34</v>
      </c>
      <c r="AF115" s="69" t="s">
        <v>34</v>
      </c>
      <c r="AG115" s="69" t="s">
        <v>34</v>
      </c>
      <c r="AH115" s="66"/>
      <c r="AI115" s="66"/>
      <c r="AJ115" s="66"/>
      <c r="AK115" s="66"/>
      <c r="AL115" s="66"/>
      <c r="AM115" s="66"/>
      <c r="AN115" s="66"/>
    </row>
    <row r="116" spans="1:40" s="174" customFormat="1" ht="15.75" customHeight="1" x14ac:dyDescent="0.25">
      <c r="A116" s="66" t="s">
        <v>1075</v>
      </c>
      <c r="B116" s="68" t="s">
        <v>410</v>
      </c>
      <c r="C116" s="68" t="s">
        <v>508</v>
      </c>
      <c r="D116" s="68" t="s">
        <v>409</v>
      </c>
      <c r="E116" s="68" t="s">
        <v>1076</v>
      </c>
      <c r="F116" s="228" t="s">
        <v>1077</v>
      </c>
      <c r="G116" s="68" t="s">
        <v>1078</v>
      </c>
      <c r="H116" s="144">
        <v>42753</v>
      </c>
      <c r="I116" s="85" t="s">
        <v>1399</v>
      </c>
      <c r="J116" s="205" t="s">
        <v>34</v>
      </c>
      <c r="K116" s="85" t="s">
        <v>1400</v>
      </c>
      <c r="L116" s="68" t="s">
        <v>34</v>
      </c>
      <c r="M116" s="68" t="s">
        <v>34</v>
      </c>
      <c r="N116" s="68" t="s">
        <v>34</v>
      </c>
      <c r="O116" s="138" t="s">
        <v>51</v>
      </c>
      <c r="P116" s="139" t="s">
        <v>1079</v>
      </c>
      <c r="Q116" s="72" t="s">
        <v>39</v>
      </c>
      <c r="R116" s="109" t="s">
        <v>1080</v>
      </c>
      <c r="S116" s="72" t="s">
        <v>34</v>
      </c>
      <c r="T116" s="69" t="s">
        <v>34</v>
      </c>
      <c r="U116" s="68" t="s">
        <v>34</v>
      </c>
      <c r="V116" s="73" t="s">
        <v>34</v>
      </c>
      <c r="W116" s="91" t="s">
        <v>34</v>
      </c>
      <c r="X116" s="68" t="s">
        <v>1470</v>
      </c>
      <c r="Y116" s="227" t="s">
        <v>183</v>
      </c>
      <c r="Z116" s="122" t="s">
        <v>113</v>
      </c>
      <c r="AA116" s="69"/>
      <c r="AB116" s="148"/>
      <c r="AC116" s="76" t="s">
        <v>125</v>
      </c>
      <c r="AD116" s="69" t="s">
        <v>1081</v>
      </c>
      <c r="AE116" s="110" t="s">
        <v>521</v>
      </c>
      <c r="AF116" s="69" t="s">
        <v>34</v>
      </c>
      <c r="AG116" s="69" t="s">
        <v>34</v>
      </c>
      <c r="AH116" s="66"/>
      <c r="AI116" s="66"/>
      <c r="AJ116" s="66"/>
      <c r="AK116" s="66"/>
      <c r="AL116" s="66"/>
      <c r="AM116" s="66"/>
      <c r="AN116" s="66"/>
    </row>
    <row r="117" spans="1:40" ht="15.75" customHeight="1" x14ac:dyDescent="0.25">
      <c r="A117" s="66" t="s">
        <v>1082</v>
      </c>
      <c r="B117" s="69" t="s">
        <v>1083</v>
      </c>
      <c r="C117" s="68" t="s">
        <v>508</v>
      </c>
      <c r="D117" s="74" t="s">
        <v>411</v>
      </c>
      <c r="E117" s="74" t="s">
        <v>1084</v>
      </c>
      <c r="F117" s="69" t="s">
        <v>1083</v>
      </c>
      <c r="G117" s="66" t="s">
        <v>1085</v>
      </c>
      <c r="H117" s="127">
        <v>42753</v>
      </c>
      <c r="I117" s="68" t="s">
        <v>1086</v>
      </c>
      <c r="J117" s="69" t="s">
        <v>1087</v>
      </c>
      <c r="K117" s="91" t="s">
        <v>1342</v>
      </c>
      <c r="L117" s="68" t="s">
        <v>34</v>
      </c>
      <c r="M117" s="68" t="s">
        <v>34</v>
      </c>
      <c r="N117" s="68" t="s">
        <v>1088</v>
      </c>
      <c r="O117" s="138" t="s">
        <v>41</v>
      </c>
      <c r="P117" s="124" t="s">
        <v>1089</v>
      </c>
      <c r="Q117" s="118" t="s">
        <v>39</v>
      </c>
      <c r="R117" s="119" t="s">
        <v>1090</v>
      </c>
      <c r="S117" s="97" t="s">
        <v>34</v>
      </c>
      <c r="T117" s="122" t="s">
        <v>34</v>
      </c>
      <c r="U117" s="139" t="s">
        <v>1091</v>
      </c>
      <c r="V117" s="140" t="s">
        <v>1092</v>
      </c>
      <c r="W117" s="138" t="s">
        <v>113</v>
      </c>
      <c r="X117" s="68" t="s">
        <v>79</v>
      </c>
      <c r="Y117" s="68" t="s">
        <v>125</v>
      </c>
      <c r="Z117" s="69" t="s">
        <v>34</v>
      </c>
      <c r="AA117" s="68" t="s">
        <v>411</v>
      </c>
      <c r="AB117" s="68"/>
      <c r="AC117" s="68" t="s">
        <v>217</v>
      </c>
      <c r="AD117" s="69" t="s">
        <v>1093</v>
      </c>
      <c r="AE117" s="110" t="s">
        <v>521</v>
      </c>
      <c r="AF117" s="69" t="s">
        <v>34</v>
      </c>
      <c r="AG117" s="69" t="s">
        <v>34</v>
      </c>
      <c r="AH117" s="66"/>
      <c r="AI117" s="66"/>
      <c r="AJ117" s="66"/>
      <c r="AK117" s="66"/>
      <c r="AL117" s="66"/>
      <c r="AM117" s="66"/>
      <c r="AN117" s="66"/>
    </row>
    <row r="118" spans="1:40" ht="15.75" customHeight="1" x14ac:dyDescent="0.25">
      <c r="A118" s="68" t="s">
        <v>245</v>
      </c>
      <c r="B118" s="68" t="s">
        <v>246</v>
      </c>
      <c r="C118" s="68" t="s">
        <v>508</v>
      </c>
      <c r="D118" s="68" t="s">
        <v>435</v>
      </c>
      <c r="E118" s="68" t="s">
        <v>1127</v>
      </c>
      <c r="F118" s="68" t="s">
        <v>445</v>
      </c>
      <c r="G118" s="68" t="s">
        <v>1128</v>
      </c>
      <c r="H118" s="96">
        <v>42587</v>
      </c>
      <c r="I118" s="68" t="s">
        <v>1071</v>
      </c>
      <c r="J118" s="68" t="s">
        <v>1058</v>
      </c>
      <c r="K118" s="68" t="s">
        <v>407</v>
      </c>
      <c r="L118" s="68" t="s">
        <v>34</v>
      </c>
      <c r="M118" s="68" t="s">
        <v>34</v>
      </c>
      <c r="N118" s="68" t="s">
        <v>34</v>
      </c>
      <c r="O118" s="68" t="s">
        <v>34</v>
      </c>
      <c r="P118" s="69" t="s">
        <v>246</v>
      </c>
      <c r="Q118" s="72" t="s">
        <v>39</v>
      </c>
      <c r="R118" s="72" t="s">
        <v>1129</v>
      </c>
      <c r="S118" s="72" t="s">
        <v>34</v>
      </c>
      <c r="T118" s="122" t="s">
        <v>34</v>
      </c>
      <c r="U118" s="234" t="s">
        <v>1490</v>
      </c>
      <c r="V118" s="234" t="s">
        <v>1491</v>
      </c>
      <c r="W118" s="138" t="s">
        <v>270</v>
      </c>
      <c r="X118" s="68" t="s">
        <v>1470</v>
      </c>
      <c r="Y118" s="68" t="s">
        <v>125</v>
      </c>
      <c r="Z118" s="69" t="s">
        <v>34</v>
      </c>
      <c r="AA118" s="69" t="s">
        <v>435</v>
      </c>
      <c r="AB118" s="68"/>
      <c r="AC118" s="68" t="s">
        <v>125</v>
      </c>
      <c r="AD118" s="68" t="s">
        <v>246</v>
      </c>
      <c r="AE118" s="90" t="s">
        <v>1130</v>
      </c>
      <c r="AF118" s="69" t="s">
        <v>34</v>
      </c>
      <c r="AG118" s="69" t="s">
        <v>34</v>
      </c>
      <c r="AH118" s="66"/>
      <c r="AI118" s="66"/>
      <c r="AJ118" s="66"/>
      <c r="AK118" s="66"/>
      <c r="AL118" s="66"/>
      <c r="AM118" s="66"/>
      <c r="AN118" s="66"/>
    </row>
    <row r="119" spans="1:40" ht="15.75" customHeight="1" x14ac:dyDescent="0.25">
      <c r="A119" s="66" t="s">
        <v>597</v>
      </c>
      <c r="B119" s="68" t="s">
        <v>1131</v>
      </c>
      <c r="C119" s="68" t="s">
        <v>508</v>
      </c>
      <c r="D119" s="68" t="s">
        <v>435</v>
      </c>
      <c r="E119" s="68" t="s">
        <v>1132</v>
      </c>
      <c r="F119" s="68" t="s">
        <v>437</v>
      </c>
      <c r="G119" s="68" t="s">
        <v>1133</v>
      </c>
      <c r="H119" s="96">
        <v>42527</v>
      </c>
      <c r="I119" s="68" t="s">
        <v>399</v>
      </c>
      <c r="J119" s="68" t="s">
        <v>400</v>
      </c>
      <c r="K119" s="68" t="s">
        <v>34</v>
      </c>
      <c r="L119" s="68" t="s">
        <v>34</v>
      </c>
      <c r="M119" s="68" t="s">
        <v>34</v>
      </c>
      <c r="N119" s="68" t="s">
        <v>1134</v>
      </c>
      <c r="O119" s="72" t="s">
        <v>41</v>
      </c>
      <c r="P119" s="109" t="s">
        <v>1135</v>
      </c>
      <c r="Q119" s="72" t="s">
        <v>39</v>
      </c>
      <c r="R119" s="97" t="s">
        <v>1136</v>
      </c>
      <c r="S119" s="72" t="s">
        <v>34</v>
      </c>
      <c r="T119" s="69" t="str">
        <f>(IF(U119="***","***",(IF(U119="NO","NO",(Q119)))))</f>
        <v>Organismos Provinciales</v>
      </c>
      <c r="U119" s="212" t="s">
        <v>1492</v>
      </c>
      <c r="V119" s="73" t="s">
        <v>1137</v>
      </c>
      <c r="W119" s="68" t="s">
        <v>75</v>
      </c>
      <c r="X119" s="68" t="s">
        <v>79</v>
      </c>
      <c r="Y119" s="230" t="s">
        <v>217</v>
      </c>
      <c r="Z119" s="69" t="s">
        <v>34</v>
      </c>
      <c r="AA119" s="69" t="s">
        <v>435</v>
      </c>
      <c r="AB119" s="68"/>
      <c r="AC119" s="162" t="s">
        <v>217</v>
      </c>
      <c r="AD119" s="76" t="s">
        <v>1138</v>
      </c>
      <c r="AE119" s="90" t="s">
        <v>1139</v>
      </c>
      <c r="AF119" s="69" t="s">
        <v>34</v>
      </c>
      <c r="AG119" s="83" t="s">
        <v>174</v>
      </c>
      <c r="AH119" s="66"/>
      <c r="AI119" s="66"/>
      <c r="AJ119" s="66"/>
      <c r="AK119" s="66"/>
      <c r="AL119" s="66"/>
      <c r="AM119" s="66"/>
      <c r="AN119" s="66"/>
    </row>
    <row r="120" spans="1:40" ht="15.75" customHeight="1" x14ac:dyDescent="0.25">
      <c r="A120" s="66" t="s">
        <v>396</v>
      </c>
      <c r="B120" s="68" t="s">
        <v>1334</v>
      </c>
      <c r="C120" s="68" t="s">
        <v>436</v>
      </c>
      <c r="D120" s="68" t="s">
        <v>435</v>
      </c>
      <c r="E120" s="68" t="s">
        <v>1115</v>
      </c>
      <c r="F120" s="68" t="s">
        <v>1116</v>
      </c>
      <c r="G120" s="68" t="s">
        <v>1333</v>
      </c>
      <c r="H120" s="161">
        <v>42800</v>
      </c>
      <c r="I120" s="76" t="s">
        <v>1117</v>
      </c>
      <c r="J120" s="76" t="s">
        <v>1118</v>
      </c>
      <c r="K120" s="91" t="s">
        <v>1335</v>
      </c>
      <c r="L120" s="68" t="s">
        <v>42</v>
      </c>
      <c r="M120" s="68" t="s">
        <v>1119</v>
      </c>
      <c r="N120" s="68" t="s">
        <v>34</v>
      </c>
      <c r="O120" s="72" t="s">
        <v>60</v>
      </c>
      <c r="P120" s="97" t="s">
        <v>1120</v>
      </c>
      <c r="Q120" s="72" t="s">
        <v>42</v>
      </c>
      <c r="R120" s="109" t="s">
        <v>1121</v>
      </c>
      <c r="S120" s="72" t="s">
        <v>34</v>
      </c>
      <c r="T120" s="69" t="str">
        <f>(IF(U120="***","***",(IF(U120="NO","NO",(Q120)))))</f>
        <v>NO</v>
      </c>
      <c r="U120" s="68" t="s">
        <v>34</v>
      </c>
      <c r="V120" s="73" t="s">
        <v>34</v>
      </c>
      <c r="W120" s="68" t="s">
        <v>34</v>
      </c>
      <c r="X120" s="69" t="s">
        <v>1471</v>
      </c>
      <c r="Y120" s="69" t="s">
        <v>125</v>
      </c>
      <c r="Z120" s="69" t="s">
        <v>34</v>
      </c>
      <c r="AA120" s="69" t="s">
        <v>435</v>
      </c>
      <c r="AB120" s="69"/>
      <c r="AC120" s="74" t="s">
        <v>34</v>
      </c>
      <c r="AD120" s="75" t="s">
        <v>34</v>
      </c>
      <c r="AE120" s="75" t="s">
        <v>34</v>
      </c>
      <c r="AF120" s="75" t="s">
        <v>34</v>
      </c>
      <c r="AG120" s="75" t="s">
        <v>34</v>
      </c>
      <c r="AH120" s="66"/>
      <c r="AI120" s="66"/>
      <c r="AJ120" s="66"/>
      <c r="AK120" s="66"/>
      <c r="AL120" s="66"/>
      <c r="AM120" s="66"/>
      <c r="AN120" s="66"/>
    </row>
    <row r="121" spans="1:40" ht="15.75" customHeight="1" x14ac:dyDescent="0.25">
      <c r="A121" s="66" t="s">
        <v>1107</v>
      </c>
      <c r="B121" s="68" t="s">
        <v>1108</v>
      </c>
      <c r="C121" s="68" t="s">
        <v>436</v>
      </c>
      <c r="D121" s="68" t="s">
        <v>435</v>
      </c>
      <c r="E121" s="68" t="s">
        <v>1109</v>
      </c>
      <c r="F121" s="68" t="s">
        <v>1110</v>
      </c>
      <c r="G121" s="68" t="s">
        <v>1111</v>
      </c>
      <c r="H121" s="163">
        <v>42753</v>
      </c>
      <c r="I121" s="175" t="s">
        <v>1112</v>
      </c>
      <c r="J121" s="176" t="s">
        <v>1113</v>
      </c>
      <c r="K121" s="68" t="s">
        <v>34</v>
      </c>
      <c r="L121" s="68" t="s">
        <v>34</v>
      </c>
      <c r="M121" s="68" t="s">
        <v>34</v>
      </c>
      <c r="N121" s="68" t="s">
        <v>34</v>
      </c>
      <c r="O121" s="72" t="s">
        <v>60</v>
      </c>
      <c r="P121" s="97" t="s">
        <v>1114</v>
      </c>
      <c r="Q121" s="68" t="s">
        <v>34</v>
      </c>
      <c r="R121" s="68" t="s">
        <v>63</v>
      </c>
      <c r="S121" s="68" t="s">
        <v>34</v>
      </c>
      <c r="T121" s="69" t="s">
        <v>34</v>
      </c>
      <c r="U121" s="69" t="s">
        <v>34</v>
      </c>
      <c r="V121" s="73" t="s">
        <v>34</v>
      </c>
      <c r="W121" s="69" t="s">
        <v>34</v>
      </c>
      <c r="X121" s="69" t="s">
        <v>34</v>
      </c>
      <c r="Y121" s="122" t="s">
        <v>34</v>
      </c>
      <c r="Z121" s="122" t="s">
        <v>34</v>
      </c>
      <c r="AA121" s="122" t="s">
        <v>34</v>
      </c>
      <c r="AB121" s="69"/>
      <c r="AC121" s="68" t="s">
        <v>34</v>
      </c>
      <c r="AD121" s="69" t="s">
        <v>34</v>
      </c>
      <c r="AE121" s="69" t="s">
        <v>34</v>
      </c>
      <c r="AF121" s="69" t="s">
        <v>34</v>
      </c>
      <c r="AG121" s="69" t="s">
        <v>34</v>
      </c>
      <c r="AH121" s="66"/>
      <c r="AI121" s="66"/>
      <c r="AJ121" s="66"/>
      <c r="AK121" s="66"/>
      <c r="AL121" s="66"/>
      <c r="AM121" s="66"/>
      <c r="AN121" s="66"/>
    </row>
    <row r="122" spans="1:40" ht="15.75" customHeight="1" x14ac:dyDescent="0.25">
      <c r="A122" s="124" t="s">
        <v>34</v>
      </c>
      <c r="B122" s="115" t="s">
        <v>34</v>
      </c>
      <c r="C122" s="115" t="s">
        <v>508</v>
      </c>
      <c r="D122" s="115" t="s">
        <v>435</v>
      </c>
      <c r="E122" s="115" t="s">
        <v>1122</v>
      </c>
      <c r="F122" s="115" t="s">
        <v>1123</v>
      </c>
      <c r="G122" s="115" t="s">
        <v>34</v>
      </c>
      <c r="H122" s="127">
        <v>42753</v>
      </c>
      <c r="I122" s="115" t="s">
        <v>1124</v>
      </c>
      <c r="J122" s="115" t="s">
        <v>1125</v>
      </c>
      <c r="K122" s="115" t="s">
        <v>1336</v>
      </c>
      <c r="L122" s="115" t="s">
        <v>34</v>
      </c>
      <c r="M122" s="115" t="s">
        <v>34</v>
      </c>
      <c r="N122" s="115" t="s">
        <v>34</v>
      </c>
      <c r="O122" s="178" t="s">
        <v>51</v>
      </c>
      <c r="P122" s="177" t="s">
        <v>1126</v>
      </c>
      <c r="Q122" s="114" t="s">
        <v>34</v>
      </c>
      <c r="R122" s="115" t="s">
        <v>34</v>
      </c>
      <c r="S122" s="115" t="s">
        <v>34</v>
      </c>
      <c r="T122" s="114" t="s">
        <v>34</v>
      </c>
      <c r="U122" s="114" t="s">
        <v>34</v>
      </c>
      <c r="V122" s="117" t="s">
        <v>34</v>
      </c>
      <c r="W122" s="114" t="s">
        <v>34</v>
      </c>
      <c r="X122" s="114" t="s">
        <v>34</v>
      </c>
      <c r="Y122" s="249" t="s">
        <v>34</v>
      </c>
      <c r="Z122" s="122" t="s">
        <v>34</v>
      </c>
      <c r="AA122" s="249" t="s">
        <v>34</v>
      </c>
      <c r="AB122" s="114"/>
      <c r="AC122" s="115" t="s">
        <v>34</v>
      </c>
      <c r="AD122" s="114" t="s">
        <v>34</v>
      </c>
      <c r="AE122" s="114" t="s">
        <v>34</v>
      </c>
      <c r="AF122" s="114" t="s">
        <v>34</v>
      </c>
      <c r="AG122" s="114" t="s">
        <v>34</v>
      </c>
      <c r="AH122" s="66"/>
      <c r="AI122" s="66"/>
      <c r="AJ122" s="66"/>
      <c r="AK122" s="66"/>
      <c r="AL122" s="66"/>
      <c r="AM122" s="66"/>
      <c r="AN122" s="66"/>
    </row>
    <row r="123" spans="1:40" ht="15.75" customHeight="1" x14ac:dyDescent="0.25">
      <c r="A123" s="68" t="s">
        <v>245</v>
      </c>
      <c r="B123" s="68" t="s">
        <v>246</v>
      </c>
      <c r="C123" s="68" t="s">
        <v>508</v>
      </c>
      <c r="D123" s="68" t="s">
        <v>1140</v>
      </c>
      <c r="E123" s="68" t="s">
        <v>1141</v>
      </c>
      <c r="F123" s="228" t="s">
        <v>1142</v>
      </c>
      <c r="G123" s="68" t="s">
        <v>1143</v>
      </c>
      <c r="H123" s="96">
        <v>42587</v>
      </c>
      <c r="I123" s="68" t="s">
        <v>34</v>
      </c>
      <c r="J123" s="68" t="s">
        <v>34</v>
      </c>
      <c r="K123" s="68" t="s">
        <v>34</v>
      </c>
      <c r="L123" s="68" t="s">
        <v>34</v>
      </c>
      <c r="M123" s="68" t="s">
        <v>34</v>
      </c>
      <c r="N123" s="68" t="s">
        <v>34</v>
      </c>
      <c r="O123" s="68" t="s">
        <v>34</v>
      </c>
      <c r="P123" s="69" t="s">
        <v>246</v>
      </c>
      <c r="Q123" s="72" t="s">
        <v>39</v>
      </c>
      <c r="R123" s="72" t="s">
        <v>1144</v>
      </c>
      <c r="S123" s="109" t="s">
        <v>1145</v>
      </c>
      <c r="T123" s="69" t="s">
        <v>34</v>
      </c>
      <c r="U123" s="234" t="str">
        <f>HYPERLINK("http://geointa.inta.gov.ar/geonetwork/srv/en/main.home","http://geointa.inta.gov.ar/geonetwork/srv/en/main.home")</f>
        <v>http://geointa.inta.gov.ar/geonetwork/srv/en/main.home</v>
      </c>
      <c r="V123" s="234" t="str">
        <f>HYPERLINK("http://geointa.inta.gov.ar/geonetwork/srv/en/catalogue/csw?service=CSW&amp;version=2.0.2&amp;request=GetCapabilities","http://geointa.inta.gov.ar/geonetwork/srv/en/catalogue/csw?service=CSW&amp;version=2.0.2&amp;request=GetCapabilities")</f>
        <v>http://geointa.inta.gov.ar/geonetwork/srv/en/catalogue/csw?service=CSW&amp;version=2.0.2&amp;request=GetCapabilities</v>
      </c>
      <c r="W123" s="138" t="s">
        <v>270</v>
      </c>
      <c r="X123" s="68" t="s">
        <v>1470</v>
      </c>
      <c r="Y123" s="227" t="s">
        <v>183</v>
      </c>
      <c r="Z123" s="122" t="s">
        <v>113</v>
      </c>
      <c r="AA123" s="68"/>
      <c r="AB123" s="68"/>
      <c r="AC123" s="68" t="s">
        <v>125</v>
      </c>
      <c r="AD123" s="69" t="s">
        <v>246</v>
      </c>
      <c r="AE123" s="77" t="s">
        <v>1146</v>
      </c>
      <c r="AF123" s="69" t="s">
        <v>34</v>
      </c>
      <c r="AG123" s="69" t="s">
        <v>34</v>
      </c>
      <c r="AH123" s="66"/>
      <c r="AI123" s="66"/>
      <c r="AJ123" s="66"/>
      <c r="AK123" s="66"/>
      <c r="AL123" s="66"/>
      <c r="AM123" s="66"/>
      <c r="AN123" s="66"/>
    </row>
    <row r="124" spans="1:40" ht="15.75" customHeight="1" x14ac:dyDescent="0.25">
      <c r="A124" s="66" t="s">
        <v>1186</v>
      </c>
      <c r="B124" s="68" t="s">
        <v>1220</v>
      </c>
      <c r="C124" s="68" t="s">
        <v>508</v>
      </c>
      <c r="D124" s="68" t="s">
        <v>490</v>
      </c>
      <c r="E124" s="68" t="s">
        <v>1231</v>
      </c>
      <c r="F124" s="68" t="s">
        <v>1232</v>
      </c>
      <c r="G124" s="66" t="s">
        <v>1223</v>
      </c>
      <c r="H124" s="94">
        <v>42667</v>
      </c>
      <c r="I124" s="68" t="s">
        <v>1161</v>
      </c>
      <c r="J124" s="68" t="s">
        <v>1224</v>
      </c>
      <c r="K124" s="68" t="s">
        <v>34</v>
      </c>
      <c r="L124" s="68" t="s">
        <v>34</v>
      </c>
      <c r="M124" s="68" t="s">
        <v>34</v>
      </c>
      <c r="N124" s="68" t="s">
        <v>34</v>
      </c>
      <c r="O124" s="68" t="s">
        <v>34</v>
      </c>
      <c r="P124" s="69" t="s">
        <v>34</v>
      </c>
      <c r="Q124" s="81" t="s">
        <v>39</v>
      </c>
      <c r="R124" s="109" t="s">
        <v>1233</v>
      </c>
      <c r="S124" s="81" t="s">
        <v>1234</v>
      </c>
      <c r="T124" s="69" t="s">
        <v>34</v>
      </c>
      <c r="U124" s="68" t="s">
        <v>34</v>
      </c>
      <c r="V124" s="73" t="s">
        <v>34</v>
      </c>
      <c r="W124" s="68" t="s">
        <v>34</v>
      </c>
      <c r="X124" s="69" t="s">
        <v>1472</v>
      </c>
      <c r="Y124" s="69" t="s">
        <v>125</v>
      </c>
      <c r="Z124" s="69" t="s">
        <v>34</v>
      </c>
      <c r="AA124" s="69" t="s">
        <v>490</v>
      </c>
      <c r="AB124" s="69"/>
      <c r="AC124" s="68" t="s">
        <v>125</v>
      </c>
      <c r="AD124" s="69" t="s">
        <v>1235</v>
      </c>
      <c r="AE124" s="77" t="s">
        <v>1236</v>
      </c>
      <c r="AF124" s="165" t="s">
        <v>34</v>
      </c>
      <c r="AG124" s="69" t="s">
        <v>34</v>
      </c>
      <c r="AH124" s="66"/>
      <c r="AI124" s="66"/>
      <c r="AJ124" s="66"/>
      <c r="AK124" s="66"/>
      <c r="AL124" s="66"/>
      <c r="AM124" s="66"/>
      <c r="AN124" s="66"/>
    </row>
    <row r="125" spans="1:40" ht="15.75" customHeight="1" x14ac:dyDescent="0.25">
      <c r="A125" s="66" t="s">
        <v>1186</v>
      </c>
      <c r="B125" s="68" t="s">
        <v>1220</v>
      </c>
      <c r="C125" s="68" t="s">
        <v>508</v>
      </c>
      <c r="D125" s="68" t="s">
        <v>490</v>
      </c>
      <c r="E125" s="68" t="s">
        <v>1227</v>
      </c>
      <c r="F125" s="68" t="s">
        <v>1228</v>
      </c>
      <c r="G125" s="66" t="s">
        <v>1223</v>
      </c>
      <c r="H125" s="94">
        <v>42667</v>
      </c>
      <c r="I125" s="68" t="s">
        <v>1161</v>
      </c>
      <c r="J125" s="68" t="s">
        <v>1224</v>
      </c>
      <c r="K125" s="68" t="s">
        <v>34</v>
      </c>
      <c r="L125" s="68" t="s">
        <v>34</v>
      </c>
      <c r="M125" s="68" t="s">
        <v>34</v>
      </c>
      <c r="N125" s="68" t="s">
        <v>34</v>
      </c>
      <c r="O125" s="68" t="s">
        <v>34</v>
      </c>
      <c r="P125" s="69" t="s">
        <v>34</v>
      </c>
      <c r="Q125" s="81" t="s">
        <v>39</v>
      </c>
      <c r="R125" s="168" t="s">
        <v>1229</v>
      </c>
      <c r="S125" s="81" t="s">
        <v>1230</v>
      </c>
      <c r="T125" s="69" t="s">
        <v>34</v>
      </c>
      <c r="U125" s="68" t="s">
        <v>34</v>
      </c>
      <c r="V125" s="73" t="s">
        <v>34</v>
      </c>
      <c r="W125" s="68" t="s">
        <v>34</v>
      </c>
      <c r="X125" s="69" t="s">
        <v>1472</v>
      </c>
      <c r="Y125" s="69" t="s">
        <v>125</v>
      </c>
      <c r="Z125" s="69" t="s">
        <v>34</v>
      </c>
      <c r="AA125" s="69" t="s">
        <v>490</v>
      </c>
      <c r="AB125" s="69"/>
      <c r="AC125" s="74" t="s">
        <v>34</v>
      </c>
      <c r="AD125" s="75" t="s">
        <v>34</v>
      </c>
      <c r="AE125" s="69" t="s">
        <v>34</v>
      </c>
      <c r="AF125" s="164" t="s">
        <v>34</v>
      </c>
      <c r="AG125" s="69" t="s">
        <v>34</v>
      </c>
      <c r="AH125" s="66"/>
      <c r="AI125" s="66"/>
      <c r="AJ125" s="66"/>
      <c r="AK125" s="66"/>
      <c r="AL125" s="66"/>
      <c r="AM125" s="66"/>
      <c r="AN125" s="66"/>
    </row>
    <row r="126" spans="1:40" ht="15.75" customHeight="1" x14ac:dyDescent="0.25">
      <c r="A126" s="66" t="s">
        <v>1186</v>
      </c>
      <c r="B126" s="68" t="s">
        <v>1220</v>
      </c>
      <c r="C126" s="68" t="s">
        <v>508</v>
      </c>
      <c r="D126" s="68" t="s">
        <v>490</v>
      </c>
      <c r="E126" s="68" t="s">
        <v>1221</v>
      </c>
      <c r="F126" s="68" t="s">
        <v>1222</v>
      </c>
      <c r="G126" s="66" t="s">
        <v>1223</v>
      </c>
      <c r="H126" s="94">
        <v>42667</v>
      </c>
      <c r="I126" s="68" t="s">
        <v>1161</v>
      </c>
      <c r="J126" s="68" t="s">
        <v>1224</v>
      </c>
      <c r="K126" s="68" t="s">
        <v>34</v>
      </c>
      <c r="L126" s="68" t="s">
        <v>34</v>
      </c>
      <c r="M126" s="68" t="s">
        <v>34</v>
      </c>
      <c r="N126" s="68" t="s">
        <v>34</v>
      </c>
      <c r="O126" s="68" t="s">
        <v>34</v>
      </c>
      <c r="P126" s="69" t="s">
        <v>34</v>
      </c>
      <c r="Q126" s="81" t="s">
        <v>39</v>
      </c>
      <c r="R126" s="168" t="s">
        <v>1225</v>
      </c>
      <c r="S126" s="81" t="s">
        <v>1226</v>
      </c>
      <c r="T126" s="69" t="s">
        <v>34</v>
      </c>
      <c r="U126" s="68" t="s">
        <v>34</v>
      </c>
      <c r="V126" s="73" t="s">
        <v>34</v>
      </c>
      <c r="W126" s="68" t="s">
        <v>34</v>
      </c>
      <c r="X126" s="69" t="s">
        <v>1472</v>
      </c>
      <c r="Y126" s="69" t="s">
        <v>125</v>
      </c>
      <c r="Z126" s="69" t="s">
        <v>34</v>
      </c>
      <c r="AA126" s="69" t="s">
        <v>490</v>
      </c>
      <c r="AB126" s="69"/>
      <c r="AC126" s="74" t="s">
        <v>34</v>
      </c>
      <c r="AD126" s="75" t="s">
        <v>34</v>
      </c>
      <c r="AE126" s="69" t="s">
        <v>34</v>
      </c>
      <c r="AF126" s="164" t="s">
        <v>34</v>
      </c>
      <c r="AG126" s="69" t="s">
        <v>34</v>
      </c>
      <c r="AH126" s="66"/>
      <c r="AI126" s="66"/>
      <c r="AJ126" s="66"/>
      <c r="AK126" s="66"/>
      <c r="AL126" s="66"/>
      <c r="AM126" s="66"/>
      <c r="AN126" s="66"/>
    </row>
    <row r="127" spans="1:40" ht="15.75" customHeight="1" x14ac:dyDescent="0.25">
      <c r="A127" s="66" t="s">
        <v>582</v>
      </c>
      <c r="B127" s="68" t="s">
        <v>1195</v>
      </c>
      <c r="C127" s="68" t="s">
        <v>508</v>
      </c>
      <c r="D127" s="68" t="s">
        <v>490</v>
      </c>
      <c r="E127" s="68" t="s">
        <v>1196</v>
      </c>
      <c r="F127" s="68" t="s">
        <v>511</v>
      </c>
      <c r="G127" s="68" t="s">
        <v>1197</v>
      </c>
      <c r="H127" s="94">
        <v>42668</v>
      </c>
      <c r="I127" s="68" t="s">
        <v>1198</v>
      </c>
      <c r="J127" s="68" t="s">
        <v>1199</v>
      </c>
      <c r="K127" s="68" t="s">
        <v>34</v>
      </c>
      <c r="L127" s="68" t="s">
        <v>34</v>
      </c>
      <c r="M127" s="68" t="s">
        <v>34</v>
      </c>
      <c r="N127" s="68" t="s">
        <v>34</v>
      </c>
      <c r="O127" s="72" t="s">
        <v>41</v>
      </c>
      <c r="P127" s="109" t="s">
        <v>1200</v>
      </c>
      <c r="Q127" s="81" t="s">
        <v>39</v>
      </c>
      <c r="R127" s="81" t="s">
        <v>1201</v>
      </c>
      <c r="S127" s="72" t="s">
        <v>34</v>
      </c>
      <c r="T127" s="69" t="str">
        <f t="shared" ref="T127:T142" si="4">(IF(U127="***","***",(IF(U127="NO","NO",(Q127)))))</f>
        <v>Organismos Provinciales</v>
      </c>
      <c r="U127" s="66" t="s">
        <v>1202</v>
      </c>
      <c r="V127" s="93" t="s">
        <v>1203</v>
      </c>
      <c r="W127" s="68" t="s">
        <v>75</v>
      </c>
      <c r="X127" s="68" t="s">
        <v>79</v>
      </c>
      <c r="Y127" s="230" t="s">
        <v>217</v>
      </c>
      <c r="Z127" s="69" t="s">
        <v>34</v>
      </c>
      <c r="AA127" s="68" t="s">
        <v>490</v>
      </c>
      <c r="AB127" s="68"/>
      <c r="AC127" s="68" t="s">
        <v>217</v>
      </c>
      <c r="AD127" s="89" t="s">
        <v>1204</v>
      </c>
      <c r="AE127" s="90" t="s">
        <v>1205</v>
      </c>
      <c r="AF127" s="69" t="s">
        <v>34</v>
      </c>
      <c r="AG127" s="83" t="s">
        <v>174</v>
      </c>
      <c r="AH127" s="66"/>
      <c r="AI127" s="66"/>
      <c r="AJ127" s="66"/>
      <c r="AK127" s="66"/>
      <c r="AL127" s="66"/>
      <c r="AM127" s="66"/>
      <c r="AN127" s="66"/>
    </row>
    <row r="128" spans="1:40" ht="15.75" customHeight="1" x14ac:dyDescent="0.25">
      <c r="A128" s="68" t="s">
        <v>466</v>
      </c>
      <c r="B128" s="68" t="s">
        <v>466</v>
      </c>
      <c r="C128" s="68" t="s">
        <v>812</v>
      </c>
      <c r="D128" s="68" t="s">
        <v>490</v>
      </c>
      <c r="E128" s="78" t="s">
        <v>1158</v>
      </c>
      <c r="F128" s="68" t="s">
        <v>1159</v>
      </c>
      <c r="G128" s="66" t="s">
        <v>1160</v>
      </c>
      <c r="H128" s="94">
        <v>42667</v>
      </c>
      <c r="I128" s="68" t="s">
        <v>1161</v>
      </c>
      <c r="J128" s="66" t="s">
        <v>1162</v>
      </c>
      <c r="K128" s="85" t="s">
        <v>1163</v>
      </c>
      <c r="L128" s="68" t="s">
        <v>34</v>
      </c>
      <c r="M128" s="68" t="s">
        <v>34</v>
      </c>
      <c r="N128" s="68" t="s">
        <v>34</v>
      </c>
      <c r="O128" s="81" t="s">
        <v>815</v>
      </c>
      <c r="P128" s="109" t="s">
        <v>1164</v>
      </c>
      <c r="Q128" s="81" t="s">
        <v>48</v>
      </c>
      <c r="R128" s="109" t="s">
        <v>1165</v>
      </c>
      <c r="S128" s="72" t="s">
        <v>34</v>
      </c>
      <c r="T128" s="69" t="str">
        <f t="shared" si="4"/>
        <v>NO</v>
      </c>
      <c r="U128" s="68" t="s">
        <v>34</v>
      </c>
      <c r="V128" s="73" t="s">
        <v>34</v>
      </c>
      <c r="W128" s="68" t="s">
        <v>34</v>
      </c>
      <c r="X128" s="69" t="s">
        <v>1472</v>
      </c>
      <c r="Y128" s="122" t="s">
        <v>34</v>
      </c>
      <c r="Z128" s="122" t="s">
        <v>1493</v>
      </c>
      <c r="AA128" s="122" t="s">
        <v>34</v>
      </c>
      <c r="AB128" s="69"/>
      <c r="AC128" s="166" t="s">
        <v>34</v>
      </c>
      <c r="AD128" s="167" t="s">
        <v>34</v>
      </c>
      <c r="AE128" s="167" t="s">
        <v>34</v>
      </c>
      <c r="AF128" s="69" t="s">
        <v>34</v>
      </c>
      <c r="AG128" s="69" t="s">
        <v>34</v>
      </c>
      <c r="AH128" s="66"/>
      <c r="AI128" s="66"/>
      <c r="AJ128" s="66"/>
      <c r="AK128" s="66"/>
      <c r="AL128" s="66"/>
      <c r="AM128" s="66"/>
      <c r="AN128" s="66"/>
    </row>
    <row r="129" spans="1:40" ht="15.75" customHeight="1" x14ac:dyDescent="0.25">
      <c r="A129" s="66" t="s">
        <v>1237</v>
      </c>
      <c r="B129" s="68" t="s">
        <v>1238</v>
      </c>
      <c r="C129" s="68" t="s">
        <v>508</v>
      </c>
      <c r="D129" s="68" t="s">
        <v>490</v>
      </c>
      <c r="E129" s="68" t="s">
        <v>1248</v>
      </c>
      <c r="F129" s="68" t="s">
        <v>547</v>
      </c>
      <c r="G129" s="68" t="s">
        <v>1240</v>
      </c>
      <c r="H129" s="128">
        <v>42685</v>
      </c>
      <c r="I129" s="68" t="s">
        <v>1241</v>
      </c>
      <c r="J129" s="68" t="s">
        <v>1242</v>
      </c>
      <c r="K129" s="85" t="s">
        <v>1249</v>
      </c>
      <c r="L129" s="68" t="s">
        <v>34</v>
      </c>
      <c r="M129" s="68" t="s">
        <v>34</v>
      </c>
      <c r="N129" s="68" t="s">
        <v>34</v>
      </c>
      <c r="O129" s="118" t="s">
        <v>51</v>
      </c>
      <c r="P129" s="119" t="s">
        <v>1250</v>
      </c>
      <c r="Q129" s="118" t="s">
        <v>39</v>
      </c>
      <c r="R129" s="118" t="s">
        <v>1251</v>
      </c>
      <c r="S129" s="215" t="s">
        <v>1252</v>
      </c>
      <c r="T129" s="69" t="str">
        <f t="shared" si="4"/>
        <v>Organismos Provinciales</v>
      </c>
      <c r="U129" s="173" t="s">
        <v>1494</v>
      </c>
      <c r="V129" s="173" t="s">
        <v>1496</v>
      </c>
      <c r="W129" s="68" t="s">
        <v>75</v>
      </c>
      <c r="X129" s="68" t="s">
        <v>79</v>
      </c>
      <c r="Y129" s="230" t="s">
        <v>217</v>
      </c>
      <c r="Z129" s="69" t="s">
        <v>34</v>
      </c>
      <c r="AA129" s="68" t="s">
        <v>490</v>
      </c>
      <c r="AB129" s="68"/>
      <c r="AC129" s="76" t="s">
        <v>217</v>
      </c>
      <c r="AD129" s="76" t="s">
        <v>1238</v>
      </c>
      <c r="AE129" s="90" t="s">
        <v>1238</v>
      </c>
      <c r="AF129" s="69" t="s">
        <v>34</v>
      </c>
      <c r="AG129" s="69" t="s">
        <v>34</v>
      </c>
      <c r="AH129" s="66"/>
      <c r="AI129" s="66"/>
      <c r="AJ129" s="66"/>
      <c r="AK129" s="66"/>
      <c r="AL129" s="66"/>
      <c r="AM129" s="66"/>
      <c r="AN129" s="66"/>
    </row>
    <row r="130" spans="1:40" ht="15.75" customHeight="1" x14ac:dyDescent="0.25">
      <c r="A130" s="66" t="s">
        <v>1186</v>
      </c>
      <c r="B130" s="68" t="s">
        <v>1270</v>
      </c>
      <c r="C130" s="68" t="s">
        <v>508</v>
      </c>
      <c r="D130" s="68" t="s">
        <v>490</v>
      </c>
      <c r="E130" s="68" t="s">
        <v>1271</v>
      </c>
      <c r="F130" s="228" t="s">
        <v>1272</v>
      </c>
      <c r="G130" s="66" t="s">
        <v>1273</v>
      </c>
      <c r="H130" s="120">
        <v>42668</v>
      </c>
      <c r="I130" s="68" t="s">
        <v>34</v>
      </c>
      <c r="J130" s="68" t="s">
        <v>34</v>
      </c>
      <c r="K130" s="68" t="s">
        <v>34</v>
      </c>
      <c r="L130" s="68" t="s">
        <v>34</v>
      </c>
      <c r="M130" s="68" t="s">
        <v>34</v>
      </c>
      <c r="N130" s="68" t="s">
        <v>34</v>
      </c>
      <c r="O130" s="68" t="s">
        <v>34</v>
      </c>
      <c r="P130" s="69" t="s">
        <v>34</v>
      </c>
      <c r="Q130" s="97" t="s">
        <v>39</v>
      </c>
      <c r="R130" s="72" t="s">
        <v>1274</v>
      </c>
      <c r="S130" s="109" t="s">
        <v>1275</v>
      </c>
      <c r="T130" s="69" t="str">
        <f t="shared" si="4"/>
        <v>NO</v>
      </c>
      <c r="U130" s="69" t="s">
        <v>34</v>
      </c>
      <c r="V130" s="73" t="s">
        <v>34</v>
      </c>
      <c r="W130" s="68" t="s">
        <v>34</v>
      </c>
      <c r="X130" s="68" t="s">
        <v>1470</v>
      </c>
      <c r="Y130" s="227" t="s">
        <v>183</v>
      </c>
      <c r="Z130" s="122" t="s">
        <v>113</v>
      </c>
      <c r="AA130" s="69"/>
      <c r="AB130" s="69"/>
      <c r="AC130" s="68" t="s">
        <v>34</v>
      </c>
      <c r="AD130" s="68" t="s">
        <v>34</v>
      </c>
      <c r="AE130" s="68" t="s">
        <v>34</v>
      </c>
      <c r="AF130" s="68" t="s">
        <v>34</v>
      </c>
      <c r="AG130" s="68" t="s">
        <v>34</v>
      </c>
      <c r="AH130" s="66"/>
      <c r="AI130" s="66"/>
      <c r="AJ130" s="66"/>
      <c r="AK130" s="66"/>
      <c r="AL130" s="66"/>
      <c r="AM130" s="66"/>
      <c r="AN130" s="66"/>
    </row>
    <row r="131" spans="1:40" ht="15.75" customHeight="1" x14ac:dyDescent="0.25">
      <c r="A131" s="66" t="s">
        <v>1237</v>
      </c>
      <c r="B131" s="68" t="s">
        <v>1238</v>
      </c>
      <c r="C131" s="68" t="s">
        <v>508</v>
      </c>
      <c r="D131" s="68" t="s">
        <v>490</v>
      </c>
      <c r="E131" s="68" t="s">
        <v>1253</v>
      </c>
      <c r="F131" s="68" t="s">
        <v>538</v>
      </c>
      <c r="G131" s="68" t="s">
        <v>1240</v>
      </c>
      <c r="H131" s="128">
        <v>42668</v>
      </c>
      <c r="I131" s="68" t="s">
        <v>1241</v>
      </c>
      <c r="J131" s="68" t="s">
        <v>1242</v>
      </c>
      <c r="K131" s="85" t="s">
        <v>532</v>
      </c>
      <c r="L131" s="68" t="s">
        <v>34</v>
      </c>
      <c r="M131" s="68" t="s">
        <v>34</v>
      </c>
      <c r="N131" s="68" t="s">
        <v>34</v>
      </c>
      <c r="O131" s="68" t="s">
        <v>34</v>
      </c>
      <c r="P131" s="69" t="s">
        <v>1238</v>
      </c>
      <c r="Q131" s="80" t="s">
        <v>39</v>
      </c>
      <c r="R131" s="80" t="s">
        <v>1254</v>
      </c>
      <c r="S131" s="72" t="s">
        <v>34</v>
      </c>
      <c r="T131" s="69" t="str">
        <f t="shared" si="4"/>
        <v>Organismos Provinciales</v>
      </c>
      <c r="U131" s="212" t="s">
        <v>1494</v>
      </c>
      <c r="V131" s="212" t="s">
        <v>1495</v>
      </c>
      <c r="W131" s="68" t="s">
        <v>75</v>
      </c>
      <c r="X131" s="68" t="s">
        <v>79</v>
      </c>
      <c r="Y131" s="68" t="s">
        <v>125</v>
      </c>
      <c r="Z131" s="68" t="s">
        <v>1497</v>
      </c>
      <c r="AA131" s="68" t="s">
        <v>490</v>
      </c>
      <c r="AB131" s="68"/>
      <c r="AC131" s="68" t="s">
        <v>125</v>
      </c>
      <c r="AD131" s="91" t="s">
        <v>1238</v>
      </c>
      <c r="AE131" s="90" t="s">
        <v>1255</v>
      </c>
      <c r="AF131" s="69" t="s">
        <v>34</v>
      </c>
      <c r="AG131" s="69" t="s">
        <v>34</v>
      </c>
      <c r="AH131" s="66"/>
      <c r="AI131" s="66"/>
      <c r="AJ131" s="66"/>
      <c r="AK131" s="66"/>
      <c r="AL131" s="66"/>
      <c r="AM131" s="66"/>
      <c r="AN131" s="66"/>
    </row>
    <row r="132" spans="1:40" ht="15.75" customHeight="1" x14ac:dyDescent="0.25">
      <c r="A132" s="66" t="s">
        <v>1177</v>
      </c>
      <c r="B132" s="68" t="s">
        <v>1178</v>
      </c>
      <c r="C132" s="68" t="s">
        <v>508</v>
      </c>
      <c r="D132" s="68" t="s">
        <v>490</v>
      </c>
      <c r="E132" s="68" t="s">
        <v>1179</v>
      </c>
      <c r="F132" s="68" t="s">
        <v>478</v>
      </c>
      <c r="G132" s="66" t="s">
        <v>1180</v>
      </c>
      <c r="H132" s="94">
        <v>42667</v>
      </c>
      <c r="I132" s="68" t="s">
        <v>1181</v>
      </c>
      <c r="J132" s="68" t="s">
        <v>1182</v>
      </c>
      <c r="K132" s="68" t="s">
        <v>1183</v>
      </c>
      <c r="L132" s="68" t="s">
        <v>34</v>
      </c>
      <c r="M132" s="68" t="s">
        <v>34</v>
      </c>
      <c r="N132" s="68" t="s">
        <v>34</v>
      </c>
      <c r="O132" s="81" t="s">
        <v>51</v>
      </c>
      <c r="P132" s="109" t="s">
        <v>1184</v>
      </c>
      <c r="Q132" s="81" t="s">
        <v>39</v>
      </c>
      <c r="R132" s="168" t="s">
        <v>1424</v>
      </c>
      <c r="S132" s="72" t="s">
        <v>34</v>
      </c>
      <c r="T132" s="69" t="str">
        <f t="shared" si="4"/>
        <v>NO</v>
      </c>
      <c r="U132" s="68" t="s">
        <v>34</v>
      </c>
      <c r="V132" s="73" t="s">
        <v>34</v>
      </c>
      <c r="W132" s="68" t="s">
        <v>34</v>
      </c>
      <c r="X132" s="69" t="s">
        <v>1470</v>
      </c>
      <c r="Y132" s="69" t="s">
        <v>125</v>
      </c>
      <c r="Z132" s="69" t="s">
        <v>1498</v>
      </c>
      <c r="AA132" s="69" t="s">
        <v>490</v>
      </c>
      <c r="AB132" s="69"/>
      <c r="AC132" s="166" t="s">
        <v>34</v>
      </c>
      <c r="AD132" s="167" t="s">
        <v>1185</v>
      </c>
      <c r="AE132" s="167" t="s">
        <v>34</v>
      </c>
      <c r="AF132" s="69" t="s">
        <v>34</v>
      </c>
      <c r="AG132" s="69" t="s">
        <v>34</v>
      </c>
      <c r="AH132" s="66"/>
      <c r="AI132" s="66"/>
      <c r="AJ132" s="66"/>
      <c r="AK132" s="66"/>
      <c r="AL132" s="66"/>
      <c r="AM132" s="66"/>
      <c r="AN132" s="66"/>
    </row>
    <row r="133" spans="1:40" s="170" customFormat="1" ht="15.75" customHeight="1" x14ac:dyDescent="0.25">
      <c r="A133" s="66" t="s">
        <v>1168</v>
      </c>
      <c r="B133" s="68" t="s">
        <v>1169</v>
      </c>
      <c r="C133" s="68" t="s">
        <v>508</v>
      </c>
      <c r="D133" s="68" t="s">
        <v>490</v>
      </c>
      <c r="E133" s="68" t="s">
        <v>1170</v>
      </c>
      <c r="F133" s="68" t="s">
        <v>1171</v>
      </c>
      <c r="G133" s="66" t="s">
        <v>1172</v>
      </c>
      <c r="H133" s="94">
        <v>42667</v>
      </c>
      <c r="I133" s="68" t="s">
        <v>1173</v>
      </c>
      <c r="J133" s="68" t="s">
        <v>1174</v>
      </c>
      <c r="K133" s="68" t="s">
        <v>63</v>
      </c>
      <c r="L133" s="68" t="s">
        <v>34</v>
      </c>
      <c r="M133" s="68" t="s">
        <v>34</v>
      </c>
      <c r="N133" s="68" t="s">
        <v>34</v>
      </c>
      <c r="O133" s="81" t="s">
        <v>51</v>
      </c>
      <c r="P133" s="109" t="s">
        <v>1175</v>
      </c>
      <c r="Q133" s="81" t="s">
        <v>39</v>
      </c>
      <c r="R133" s="109" t="s">
        <v>1176</v>
      </c>
      <c r="S133" s="72" t="s">
        <v>34</v>
      </c>
      <c r="T133" s="69" t="str">
        <f t="shared" si="4"/>
        <v>NO</v>
      </c>
      <c r="U133" s="69" t="s">
        <v>34</v>
      </c>
      <c r="V133" s="73" t="s">
        <v>34</v>
      </c>
      <c r="W133" s="68" t="s">
        <v>34</v>
      </c>
      <c r="X133" s="68" t="s">
        <v>295</v>
      </c>
      <c r="Y133" s="69" t="s">
        <v>125</v>
      </c>
      <c r="Z133" s="69" t="s">
        <v>34</v>
      </c>
      <c r="AA133" s="69" t="s">
        <v>490</v>
      </c>
      <c r="AB133" s="69"/>
      <c r="AC133" s="74" t="s">
        <v>34</v>
      </c>
      <c r="AD133" s="74" t="s">
        <v>34</v>
      </c>
      <c r="AE133" s="75" t="s">
        <v>34</v>
      </c>
      <c r="AF133" s="69" t="s">
        <v>34</v>
      </c>
      <c r="AG133" s="69" t="s">
        <v>34</v>
      </c>
      <c r="AH133" s="66"/>
      <c r="AI133" s="66"/>
      <c r="AJ133" s="66"/>
      <c r="AK133" s="66"/>
      <c r="AL133" s="66"/>
      <c r="AM133" s="66"/>
      <c r="AN133" s="66"/>
    </row>
    <row r="134" spans="1:40" ht="15.75" customHeight="1" x14ac:dyDescent="0.25">
      <c r="A134" s="66" t="s">
        <v>1276</v>
      </c>
      <c r="B134" s="68" t="s">
        <v>1277</v>
      </c>
      <c r="C134" s="68" t="s">
        <v>508</v>
      </c>
      <c r="D134" s="68" t="s">
        <v>490</v>
      </c>
      <c r="E134" s="68" t="s">
        <v>1278</v>
      </c>
      <c r="F134" s="68" t="s">
        <v>449</v>
      </c>
      <c r="G134" s="66" t="s">
        <v>1279</v>
      </c>
      <c r="H134" s="94">
        <v>42667</v>
      </c>
      <c r="I134" s="68" t="s">
        <v>1280</v>
      </c>
      <c r="J134" s="68" t="s">
        <v>1281</v>
      </c>
      <c r="K134" s="68" t="s">
        <v>34</v>
      </c>
      <c r="L134" s="68" t="s">
        <v>34</v>
      </c>
      <c r="M134" s="68" t="s">
        <v>34</v>
      </c>
      <c r="N134" s="68" t="s">
        <v>34</v>
      </c>
      <c r="O134" s="81" t="s">
        <v>51</v>
      </c>
      <c r="P134" s="82" t="s">
        <v>1282</v>
      </c>
      <c r="Q134" s="81" t="s">
        <v>39</v>
      </c>
      <c r="R134" s="168" t="s">
        <v>1283</v>
      </c>
      <c r="S134" s="81" t="s">
        <v>1284</v>
      </c>
      <c r="T134" s="69" t="str">
        <f t="shared" si="4"/>
        <v>NO</v>
      </c>
      <c r="U134" s="68" t="s">
        <v>34</v>
      </c>
      <c r="V134" s="73" t="s">
        <v>34</v>
      </c>
      <c r="W134" s="68" t="s">
        <v>34</v>
      </c>
      <c r="X134" s="69" t="s">
        <v>1470</v>
      </c>
      <c r="Y134" s="69" t="s">
        <v>125</v>
      </c>
      <c r="Z134" s="69" t="s">
        <v>34</v>
      </c>
      <c r="AA134" s="69" t="s">
        <v>490</v>
      </c>
      <c r="AB134" s="69"/>
      <c r="AC134" s="68" t="s">
        <v>125</v>
      </c>
      <c r="AD134" s="69" t="s">
        <v>1285</v>
      </c>
      <c r="AE134" s="110" t="s">
        <v>521</v>
      </c>
      <c r="AF134" s="69" t="s">
        <v>34</v>
      </c>
      <c r="AG134" s="69" t="s">
        <v>34</v>
      </c>
      <c r="AH134" s="66"/>
      <c r="AI134" s="66"/>
      <c r="AJ134" s="66"/>
      <c r="AK134" s="66"/>
      <c r="AL134" s="66"/>
      <c r="AM134" s="66"/>
      <c r="AN134" s="66"/>
    </row>
    <row r="135" spans="1:40" ht="15.75" customHeight="1" x14ac:dyDescent="0.25">
      <c r="A135" s="66" t="s">
        <v>582</v>
      </c>
      <c r="B135" s="68" t="s">
        <v>1259</v>
      </c>
      <c r="C135" s="68" t="s">
        <v>508</v>
      </c>
      <c r="D135" s="68" t="s">
        <v>490</v>
      </c>
      <c r="E135" s="68" t="s">
        <v>1260</v>
      </c>
      <c r="F135" s="68" t="s">
        <v>1261</v>
      </c>
      <c r="G135" s="66" t="s">
        <v>1262</v>
      </c>
      <c r="H135" s="94">
        <v>42668</v>
      </c>
      <c r="I135" s="68" t="s">
        <v>506</v>
      </c>
      <c r="J135" s="68" t="s">
        <v>1263</v>
      </c>
      <c r="K135" s="74" t="s">
        <v>1264</v>
      </c>
      <c r="L135" s="68" t="s">
        <v>34</v>
      </c>
      <c r="M135" s="68" t="s">
        <v>34</v>
      </c>
      <c r="N135" s="68" t="s">
        <v>34</v>
      </c>
      <c r="O135" s="72" t="s">
        <v>51</v>
      </c>
      <c r="P135" s="109" t="s">
        <v>1265</v>
      </c>
      <c r="Q135" s="72" t="s">
        <v>39</v>
      </c>
      <c r="R135" s="109" t="s">
        <v>1266</v>
      </c>
      <c r="S135" s="109" t="s">
        <v>1267</v>
      </c>
      <c r="T135" s="69" t="str">
        <f t="shared" si="4"/>
        <v>Organismos Provinciales</v>
      </c>
      <c r="U135" s="173" t="s">
        <v>1500</v>
      </c>
      <c r="V135" s="173" t="s">
        <v>1499</v>
      </c>
      <c r="W135" s="68" t="s">
        <v>75</v>
      </c>
      <c r="X135" s="68" t="s">
        <v>79</v>
      </c>
      <c r="Y135" s="230" t="s">
        <v>217</v>
      </c>
      <c r="Z135" s="69" t="s">
        <v>34</v>
      </c>
      <c r="AA135" s="68" t="s">
        <v>490</v>
      </c>
      <c r="AB135" s="68"/>
      <c r="AC135" s="68" t="s">
        <v>217</v>
      </c>
      <c r="AD135" s="89" t="s">
        <v>1268</v>
      </c>
      <c r="AE135" s="77" t="s">
        <v>1269</v>
      </c>
      <c r="AF135" s="69" t="s">
        <v>34</v>
      </c>
      <c r="AG135" s="83" t="s">
        <v>174</v>
      </c>
      <c r="AH135" s="66"/>
      <c r="AI135" s="66"/>
      <c r="AJ135" s="66"/>
      <c r="AK135" s="66"/>
      <c r="AL135" s="66"/>
      <c r="AM135" s="66"/>
      <c r="AN135" s="66"/>
    </row>
    <row r="136" spans="1:40" ht="15.75" customHeight="1" x14ac:dyDescent="0.25">
      <c r="A136" s="66" t="s">
        <v>1237</v>
      </c>
      <c r="B136" s="68" t="s">
        <v>1238</v>
      </c>
      <c r="C136" s="68" t="s">
        <v>508</v>
      </c>
      <c r="D136" s="68" t="s">
        <v>490</v>
      </c>
      <c r="E136" s="68" t="s">
        <v>1256</v>
      </c>
      <c r="F136" s="68" t="s">
        <v>522</v>
      </c>
      <c r="G136" s="68" t="s">
        <v>1240</v>
      </c>
      <c r="H136" s="128">
        <v>42668</v>
      </c>
      <c r="I136" s="68" t="s">
        <v>1241</v>
      </c>
      <c r="J136" s="68" t="s">
        <v>1242</v>
      </c>
      <c r="K136" s="85" t="s">
        <v>532</v>
      </c>
      <c r="L136" s="68" t="s">
        <v>34</v>
      </c>
      <c r="M136" s="68" t="s">
        <v>34</v>
      </c>
      <c r="N136" s="68" t="s">
        <v>34</v>
      </c>
      <c r="O136" s="68" t="s">
        <v>34</v>
      </c>
      <c r="P136" s="69" t="s">
        <v>1238</v>
      </c>
      <c r="Q136" s="80" t="s">
        <v>39</v>
      </c>
      <c r="R136" s="80" t="s">
        <v>1257</v>
      </c>
      <c r="S136" s="72" t="s">
        <v>34</v>
      </c>
      <c r="T136" s="69" t="str">
        <f t="shared" si="4"/>
        <v>Organismos Provinciales</v>
      </c>
      <c r="U136" s="212" t="s">
        <v>1494</v>
      </c>
      <c r="V136" s="212" t="s">
        <v>1496</v>
      </c>
      <c r="W136" s="68" t="s">
        <v>75</v>
      </c>
      <c r="X136" s="68" t="s">
        <v>1470</v>
      </c>
      <c r="Y136" s="68" t="s">
        <v>125</v>
      </c>
      <c r="Z136" s="68" t="s">
        <v>1497</v>
      </c>
      <c r="AA136" s="68" t="s">
        <v>490</v>
      </c>
      <c r="AB136" s="68"/>
      <c r="AC136" s="68" t="s">
        <v>125</v>
      </c>
      <c r="AD136" s="91" t="s">
        <v>1238</v>
      </c>
      <c r="AE136" s="90" t="s">
        <v>1258</v>
      </c>
      <c r="AF136" s="69" t="s">
        <v>34</v>
      </c>
      <c r="AG136" s="69" t="s">
        <v>34</v>
      </c>
      <c r="AH136" s="66"/>
      <c r="AI136" s="66"/>
      <c r="AJ136" s="66"/>
      <c r="AK136" s="66"/>
      <c r="AL136" s="66"/>
      <c r="AM136" s="66"/>
      <c r="AN136" s="66"/>
    </row>
    <row r="137" spans="1:40" ht="15.75" customHeight="1" x14ac:dyDescent="0.25">
      <c r="A137" s="66" t="s">
        <v>1237</v>
      </c>
      <c r="B137" s="68" t="s">
        <v>1238</v>
      </c>
      <c r="C137" s="68" t="s">
        <v>508</v>
      </c>
      <c r="D137" s="68" t="s">
        <v>490</v>
      </c>
      <c r="E137" s="68" t="s">
        <v>1245</v>
      </c>
      <c r="F137" s="68" t="s">
        <v>551</v>
      </c>
      <c r="G137" s="68" t="s">
        <v>1240</v>
      </c>
      <c r="H137" s="128">
        <v>42668</v>
      </c>
      <c r="I137" s="68" t="s">
        <v>1241</v>
      </c>
      <c r="J137" s="68" t="s">
        <v>1242</v>
      </c>
      <c r="K137" s="85" t="s">
        <v>532</v>
      </c>
      <c r="L137" s="68" t="s">
        <v>34</v>
      </c>
      <c r="M137" s="68" t="s">
        <v>34</v>
      </c>
      <c r="N137" s="68" t="s">
        <v>34</v>
      </c>
      <c r="O137" s="68" t="s">
        <v>34</v>
      </c>
      <c r="P137" s="69" t="s">
        <v>1238</v>
      </c>
      <c r="Q137" s="80" t="s">
        <v>39</v>
      </c>
      <c r="R137" s="80" t="s">
        <v>1246</v>
      </c>
      <c r="S137" s="80" t="s">
        <v>34</v>
      </c>
      <c r="T137" s="69" t="str">
        <f t="shared" si="4"/>
        <v>Organismos Provinciales</v>
      </c>
      <c r="U137" s="212" t="s">
        <v>1494</v>
      </c>
      <c r="V137" s="212" t="s">
        <v>1496</v>
      </c>
      <c r="W137" s="68" t="s">
        <v>75</v>
      </c>
      <c r="X137" s="68" t="s">
        <v>1470</v>
      </c>
      <c r="Y137" s="68" t="s">
        <v>125</v>
      </c>
      <c r="Z137" s="68" t="s">
        <v>1497</v>
      </c>
      <c r="AA137" s="68" t="s">
        <v>490</v>
      </c>
      <c r="AB137" s="68"/>
      <c r="AC137" s="68" t="s">
        <v>125</v>
      </c>
      <c r="AD137" s="68" t="s">
        <v>1238</v>
      </c>
      <c r="AE137" s="77" t="s">
        <v>1247</v>
      </c>
      <c r="AF137" s="69" t="s">
        <v>34</v>
      </c>
      <c r="AG137" s="69" t="s">
        <v>34</v>
      </c>
      <c r="AH137" s="66"/>
      <c r="AI137" s="66"/>
      <c r="AJ137" s="66"/>
      <c r="AK137" s="66"/>
      <c r="AL137" s="66"/>
      <c r="AM137" s="66"/>
      <c r="AN137" s="66"/>
    </row>
    <row r="138" spans="1:40" ht="15.75" customHeight="1" x14ac:dyDescent="0.25">
      <c r="A138" s="66" t="s">
        <v>1237</v>
      </c>
      <c r="B138" s="68" t="s">
        <v>1238</v>
      </c>
      <c r="C138" s="68" t="s">
        <v>508</v>
      </c>
      <c r="D138" s="68" t="s">
        <v>490</v>
      </c>
      <c r="E138" s="68" t="s">
        <v>1239</v>
      </c>
      <c r="F138" s="68" t="s">
        <v>557</v>
      </c>
      <c r="G138" s="68" t="s">
        <v>1240</v>
      </c>
      <c r="H138" s="128">
        <v>42668</v>
      </c>
      <c r="I138" s="68" t="s">
        <v>1241</v>
      </c>
      <c r="J138" s="68" t="s">
        <v>1242</v>
      </c>
      <c r="K138" s="85" t="s">
        <v>532</v>
      </c>
      <c r="L138" s="68" t="s">
        <v>34</v>
      </c>
      <c r="M138" s="68" t="s">
        <v>34</v>
      </c>
      <c r="N138" s="68" t="s">
        <v>34</v>
      </c>
      <c r="O138" s="68" t="s">
        <v>34</v>
      </c>
      <c r="P138" s="69" t="s">
        <v>1238</v>
      </c>
      <c r="Q138" s="80" t="s">
        <v>39</v>
      </c>
      <c r="R138" s="80" t="s">
        <v>1243</v>
      </c>
      <c r="S138" s="80" t="s">
        <v>34</v>
      </c>
      <c r="T138" s="69" t="str">
        <f t="shared" si="4"/>
        <v>Organismos Provinciales</v>
      </c>
      <c r="U138" s="212" t="s">
        <v>1494</v>
      </c>
      <c r="V138" s="212" t="s">
        <v>1496</v>
      </c>
      <c r="W138" s="68" t="s">
        <v>75</v>
      </c>
      <c r="X138" s="68" t="s">
        <v>1470</v>
      </c>
      <c r="Y138" s="68" t="s">
        <v>125</v>
      </c>
      <c r="Z138" s="68" t="s">
        <v>1497</v>
      </c>
      <c r="AA138" s="68" t="s">
        <v>490</v>
      </c>
      <c r="AB138" s="68"/>
      <c r="AC138" s="68" t="s">
        <v>125</v>
      </c>
      <c r="AD138" s="68" t="s">
        <v>1238</v>
      </c>
      <c r="AE138" s="77" t="s">
        <v>1244</v>
      </c>
      <c r="AF138" s="69" t="s">
        <v>34</v>
      </c>
      <c r="AG138" s="69" t="s">
        <v>34</v>
      </c>
      <c r="AH138" s="66"/>
      <c r="AI138" s="66"/>
      <c r="AJ138" s="66"/>
      <c r="AK138" s="66"/>
      <c r="AL138" s="66"/>
      <c r="AM138" s="66"/>
      <c r="AN138" s="66"/>
    </row>
    <row r="139" spans="1:40" ht="15.75" customHeight="1" x14ac:dyDescent="0.25">
      <c r="A139" s="66" t="s">
        <v>1206</v>
      </c>
      <c r="B139" s="68" t="s">
        <v>1207</v>
      </c>
      <c r="C139" s="68" t="s">
        <v>508</v>
      </c>
      <c r="D139" s="68" t="s">
        <v>490</v>
      </c>
      <c r="E139" s="68" t="s">
        <v>1208</v>
      </c>
      <c r="F139" s="228" t="s">
        <v>1209</v>
      </c>
      <c r="G139" s="66" t="s">
        <v>1210</v>
      </c>
      <c r="H139" s="120">
        <v>42668</v>
      </c>
      <c r="I139" s="68" t="s">
        <v>34</v>
      </c>
      <c r="J139" s="68" t="s">
        <v>34</v>
      </c>
      <c r="K139" s="68" t="s">
        <v>34</v>
      </c>
      <c r="L139" s="68" t="s">
        <v>34</v>
      </c>
      <c r="M139" s="68" t="s">
        <v>34</v>
      </c>
      <c r="N139" s="68" t="s">
        <v>34</v>
      </c>
      <c r="O139" s="68" t="s">
        <v>34</v>
      </c>
      <c r="P139" s="69" t="s">
        <v>34</v>
      </c>
      <c r="Q139" s="97" t="s">
        <v>44</v>
      </c>
      <c r="R139" s="72" t="s">
        <v>1211</v>
      </c>
      <c r="S139" s="72" t="s">
        <v>34</v>
      </c>
      <c r="T139" s="69" t="str">
        <f t="shared" si="4"/>
        <v>NO</v>
      </c>
      <c r="U139" s="69" t="s">
        <v>34</v>
      </c>
      <c r="V139" s="73" t="s">
        <v>34</v>
      </c>
      <c r="W139" s="68" t="s">
        <v>34</v>
      </c>
      <c r="X139" s="69" t="s">
        <v>1470</v>
      </c>
      <c r="Y139" s="227" t="s">
        <v>183</v>
      </c>
      <c r="Z139" s="122" t="s">
        <v>113</v>
      </c>
      <c r="AA139" s="69"/>
      <c r="AB139" s="69"/>
      <c r="AC139" s="68" t="s">
        <v>34</v>
      </c>
      <c r="AD139" s="68" t="s">
        <v>34</v>
      </c>
      <c r="AE139" s="68" t="s">
        <v>34</v>
      </c>
      <c r="AF139" s="68" t="s">
        <v>34</v>
      </c>
      <c r="AG139" s="68" t="s">
        <v>34</v>
      </c>
      <c r="AH139" s="66"/>
      <c r="AI139" s="66"/>
      <c r="AJ139" s="66"/>
      <c r="AK139" s="66"/>
      <c r="AL139" s="66"/>
      <c r="AM139" s="66"/>
      <c r="AN139" s="66"/>
    </row>
    <row r="140" spans="1:40" ht="15.75" customHeight="1" x14ac:dyDescent="0.25">
      <c r="A140" s="66" t="s">
        <v>1186</v>
      </c>
      <c r="B140" s="68" t="s">
        <v>1187</v>
      </c>
      <c r="C140" s="68" t="s">
        <v>508</v>
      </c>
      <c r="D140" s="68" t="s">
        <v>490</v>
      </c>
      <c r="E140" s="68" t="s">
        <v>1188</v>
      </c>
      <c r="F140" s="68" t="s">
        <v>1187</v>
      </c>
      <c r="G140" s="68" t="s">
        <v>1189</v>
      </c>
      <c r="H140" s="94">
        <v>42668</v>
      </c>
      <c r="I140" s="68" t="s">
        <v>1190</v>
      </c>
      <c r="J140" s="68" t="s">
        <v>1191</v>
      </c>
      <c r="K140" s="68" t="s">
        <v>34</v>
      </c>
      <c r="L140" s="68" t="s">
        <v>34</v>
      </c>
      <c r="M140" s="68" t="s">
        <v>34</v>
      </c>
      <c r="N140" s="68" t="s">
        <v>34</v>
      </c>
      <c r="O140" s="68" t="s">
        <v>34</v>
      </c>
      <c r="P140" s="69" t="s">
        <v>34</v>
      </c>
      <c r="Q140" s="81" t="s">
        <v>39</v>
      </c>
      <c r="R140" s="109" t="s">
        <v>1192</v>
      </c>
      <c r="S140" s="109" t="s">
        <v>1193</v>
      </c>
      <c r="T140" s="69" t="str">
        <f t="shared" si="4"/>
        <v>NO</v>
      </c>
      <c r="U140" s="66" t="s">
        <v>34</v>
      </c>
      <c r="V140" s="73" t="s">
        <v>34</v>
      </c>
      <c r="W140" s="68" t="s">
        <v>34</v>
      </c>
      <c r="X140" s="69" t="s">
        <v>1470</v>
      </c>
      <c r="Y140" s="68" t="s">
        <v>125</v>
      </c>
      <c r="Z140" s="69" t="s">
        <v>34</v>
      </c>
      <c r="AA140" s="68" t="s">
        <v>490</v>
      </c>
      <c r="AB140" s="68"/>
      <c r="AC140" s="68" t="s">
        <v>125</v>
      </c>
      <c r="AD140" s="69" t="s">
        <v>34</v>
      </c>
      <c r="AE140" s="77" t="s">
        <v>1194</v>
      </c>
      <c r="AF140" s="69" t="s">
        <v>34</v>
      </c>
      <c r="AG140" s="69" t="s">
        <v>34</v>
      </c>
      <c r="AH140" s="66"/>
      <c r="AI140" s="66"/>
      <c r="AJ140" s="66"/>
      <c r="AK140" s="66"/>
      <c r="AL140" s="66"/>
      <c r="AM140" s="66"/>
      <c r="AN140" s="66"/>
    </row>
    <row r="141" spans="1:40" ht="15.75" customHeight="1" x14ac:dyDescent="0.25">
      <c r="A141" s="66" t="s">
        <v>724</v>
      </c>
      <c r="B141" s="68" t="s">
        <v>1212</v>
      </c>
      <c r="C141" s="68" t="s">
        <v>508</v>
      </c>
      <c r="D141" s="68" t="s">
        <v>490</v>
      </c>
      <c r="E141" s="68" t="s">
        <v>1213</v>
      </c>
      <c r="F141" s="68" t="s">
        <v>472</v>
      </c>
      <c r="G141" s="66" t="s">
        <v>1214</v>
      </c>
      <c r="H141" s="94">
        <v>42668</v>
      </c>
      <c r="I141" s="68" t="s">
        <v>1215</v>
      </c>
      <c r="J141" s="68" t="s">
        <v>1216</v>
      </c>
      <c r="K141" s="68" t="s">
        <v>34</v>
      </c>
      <c r="L141" s="68" t="s">
        <v>34</v>
      </c>
      <c r="M141" s="68" t="s">
        <v>34</v>
      </c>
      <c r="N141" s="68" t="s">
        <v>34</v>
      </c>
      <c r="O141" s="68" t="s">
        <v>34</v>
      </c>
      <c r="P141" s="69" t="s">
        <v>34</v>
      </c>
      <c r="Q141" s="81" t="s">
        <v>39</v>
      </c>
      <c r="R141" s="168" t="s">
        <v>1217</v>
      </c>
      <c r="S141" s="81" t="s">
        <v>1218</v>
      </c>
      <c r="T141" s="69" t="str">
        <f t="shared" si="4"/>
        <v>NO</v>
      </c>
      <c r="U141" s="68" t="s">
        <v>34</v>
      </c>
      <c r="V141" s="73" t="s">
        <v>34</v>
      </c>
      <c r="W141" s="68" t="s">
        <v>34</v>
      </c>
      <c r="X141" s="69" t="s">
        <v>1470</v>
      </c>
      <c r="Y141" s="69" t="s">
        <v>125</v>
      </c>
      <c r="Z141" s="69" t="s">
        <v>34</v>
      </c>
      <c r="AA141" s="69" t="s">
        <v>490</v>
      </c>
      <c r="AB141" s="69"/>
      <c r="AC141" s="68" t="s">
        <v>125</v>
      </c>
      <c r="AD141" s="69" t="s">
        <v>1219</v>
      </c>
      <c r="AE141" s="110" t="s">
        <v>521</v>
      </c>
      <c r="AF141" s="69" t="s">
        <v>34</v>
      </c>
      <c r="AG141" s="69" t="s">
        <v>34</v>
      </c>
      <c r="AH141" s="66"/>
      <c r="AI141" s="66"/>
      <c r="AJ141" s="66"/>
      <c r="AK141" s="66"/>
      <c r="AL141" s="66"/>
      <c r="AM141" s="66"/>
      <c r="AN141" s="66"/>
    </row>
    <row r="142" spans="1:40" s="174" customFormat="1" ht="15.75" customHeight="1" x14ac:dyDescent="0.25">
      <c r="A142" s="66" t="s">
        <v>413</v>
      </c>
      <c r="B142" s="68" t="s">
        <v>1147</v>
      </c>
      <c r="C142" s="68" t="s">
        <v>436</v>
      </c>
      <c r="D142" s="68" t="s">
        <v>490</v>
      </c>
      <c r="E142" s="68" t="s">
        <v>1148</v>
      </c>
      <c r="F142" s="68" t="s">
        <v>1149</v>
      </c>
      <c r="G142" s="66" t="s">
        <v>1150</v>
      </c>
      <c r="H142" s="94">
        <v>42667</v>
      </c>
      <c r="I142" s="68" t="s">
        <v>1151</v>
      </c>
      <c r="J142" s="66" t="s">
        <v>1152</v>
      </c>
      <c r="K142" s="85" t="s">
        <v>1153</v>
      </c>
      <c r="L142" s="68" t="s">
        <v>34</v>
      </c>
      <c r="M142" s="68" t="s">
        <v>34</v>
      </c>
      <c r="N142" s="68" t="s">
        <v>34</v>
      </c>
      <c r="O142" s="81" t="s">
        <v>60</v>
      </c>
      <c r="P142" s="109" t="s">
        <v>1154</v>
      </c>
      <c r="Q142" s="80" t="s">
        <v>42</v>
      </c>
      <c r="R142" s="109" t="s">
        <v>1155</v>
      </c>
      <c r="S142" s="72" t="s">
        <v>34</v>
      </c>
      <c r="T142" s="69" t="str">
        <f t="shared" si="4"/>
        <v>NO</v>
      </c>
      <c r="U142" s="69" t="s">
        <v>34</v>
      </c>
      <c r="V142" s="73" t="s">
        <v>34</v>
      </c>
      <c r="W142" s="68" t="s">
        <v>34</v>
      </c>
      <c r="X142" s="69" t="s">
        <v>1470</v>
      </c>
      <c r="Y142" s="69" t="s">
        <v>125</v>
      </c>
      <c r="Z142" s="69" t="s">
        <v>34</v>
      </c>
      <c r="AA142" s="69" t="s">
        <v>490</v>
      </c>
      <c r="AB142" s="69"/>
      <c r="AC142" s="68" t="s">
        <v>125</v>
      </c>
      <c r="AD142" s="68" t="s">
        <v>1156</v>
      </c>
      <c r="AE142" s="110" t="s">
        <v>521</v>
      </c>
      <c r="AF142" s="66" t="s">
        <v>1157</v>
      </c>
      <c r="AG142" s="69" t="s">
        <v>34</v>
      </c>
      <c r="AH142" s="66"/>
      <c r="AI142" s="66"/>
      <c r="AJ142" s="66"/>
      <c r="AK142" s="66"/>
      <c r="AL142" s="66"/>
      <c r="AM142" s="66"/>
      <c r="AN142" s="66"/>
    </row>
    <row r="143" spans="1:40" s="170" customFormat="1" ht="15.75" customHeight="1" x14ac:dyDescent="0.25">
      <c r="A143" s="55" t="s">
        <v>245</v>
      </c>
      <c r="B143" s="53" t="s">
        <v>1314</v>
      </c>
      <c r="C143" s="53" t="s">
        <v>47</v>
      </c>
      <c r="D143" s="53" t="s">
        <v>1361</v>
      </c>
      <c r="E143" s="53" t="s">
        <v>1469</v>
      </c>
      <c r="F143" s="53" t="s">
        <v>1309</v>
      </c>
      <c r="G143" s="53" t="s">
        <v>1315</v>
      </c>
      <c r="H143" s="191">
        <v>42795</v>
      </c>
      <c r="I143" s="53" t="s">
        <v>34</v>
      </c>
      <c r="J143" s="53" t="s">
        <v>34</v>
      </c>
      <c r="K143" s="53" t="s">
        <v>1369</v>
      </c>
      <c r="L143" s="103" t="s">
        <v>34</v>
      </c>
      <c r="M143" s="53" t="s">
        <v>34</v>
      </c>
      <c r="N143" s="53" t="s">
        <v>34</v>
      </c>
      <c r="O143" s="103" t="s">
        <v>49</v>
      </c>
      <c r="P143" s="103" t="s">
        <v>1312</v>
      </c>
      <c r="Q143" s="103" t="s">
        <v>34</v>
      </c>
      <c r="R143" s="53" t="s">
        <v>63</v>
      </c>
      <c r="S143" s="53" t="s">
        <v>34</v>
      </c>
      <c r="T143" s="103" t="s">
        <v>34</v>
      </c>
      <c r="U143" s="103" t="s">
        <v>34</v>
      </c>
      <c r="V143" s="103" t="s">
        <v>34</v>
      </c>
      <c r="W143" s="103" t="s">
        <v>34</v>
      </c>
      <c r="X143" s="103" t="s">
        <v>34</v>
      </c>
      <c r="Y143" s="103" t="s">
        <v>34</v>
      </c>
      <c r="Z143" s="122" t="s">
        <v>34</v>
      </c>
      <c r="AA143" s="122" t="s">
        <v>34</v>
      </c>
      <c r="AB143" s="103"/>
      <c r="AC143" s="53" t="s">
        <v>34</v>
      </c>
      <c r="AD143" s="103" t="s">
        <v>34</v>
      </c>
      <c r="AE143" s="103" t="s">
        <v>34</v>
      </c>
      <c r="AF143" s="103" t="s">
        <v>34</v>
      </c>
      <c r="AG143" s="103" t="s">
        <v>34</v>
      </c>
      <c r="AH143" s="55"/>
      <c r="AI143" s="55"/>
      <c r="AJ143" s="55"/>
      <c r="AK143" s="55"/>
      <c r="AL143" s="55"/>
      <c r="AM143" s="55"/>
      <c r="AN143" s="55"/>
    </row>
    <row r="144" spans="1:40" s="170" customFormat="1" ht="15.75" customHeight="1" x14ac:dyDescent="0.25">
      <c r="A144" s="50" t="s">
        <v>34</v>
      </c>
      <c r="B144" s="50" t="s">
        <v>34</v>
      </c>
      <c r="C144" s="50" t="s">
        <v>436</v>
      </c>
      <c r="D144" s="50" t="s">
        <v>1362</v>
      </c>
      <c r="E144" s="53" t="s">
        <v>1469</v>
      </c>
      <c r="F144" s="50" t="s">
        <v>448</v>
      </c>
      <c r="G144" s="50" t="s">
        <v>34</v>
      </c>
      <c r="H144" s="102">
        <v>42723</v>
      </c>
      <c r="I144" s="50" t="s">
        <v>34</v>
      </c>
      <c r="J144" s="50" t="s">
        <v>34</v>
      </c>
      <c r="K144" s="50" t="s">
        <v>450</v>
      </c>
      <c r="L144" s="53" t="s">
        <v>34</v>
      </c>
      <c r="M144" s="53" t="s">
        <v>34</v>
      </c>
      <c r="N144" s="53" t="s">
        <v>34</v>
      </c>
      <c r="O144" s="50" t="s">
        <v>1308</v>
      </c>
      <c r="P144" s="55" t="s">
        <v>451</v>
      </c>
      <c r="Q144" s="51" t="s">
        <v>34</v>
      </c>
      <c r="R144" s="50" t="s">
        <v>34</v>
      </c>
      <c r="S144" s="50" t="s">
        <v>34</v>
      </c>
      <c r="T144" s="51" t="s">
        <v>34</v>
      </c>
      <c r="U144" s="51" t="s">
        <v>34</v>
      </c>
      <c r="V144" s="54" t="s">
        <v>34</v>
      </c>
      <c r="W144" s="51" t="s">
        <v>34</v>
      </c>
      <c r="X144" s="51" t="s">
        <v>34</v>
      </c>
      <c r="Y144" s="51" t="s">
        <v>34</v>
      </c>
      <c r="Z144" s="122" t="s">
        <v>34</v>
      </c>
      <c r="AA144" s="122" t="s">
        <v>34</v>
      </c>
      <c r="AB144" s="51"/>
      <c r="AC144" s="50" t="s">
        <v>34</v>
      </c>
      <c r="AD144" s="51" t="s">
        <v>63</v>
      </c>
      <c r="AE144" s="51" t="s">
        <v>34</v>
      </c>
      <c r="AF144" s="51" t="s">
        <v>34</v>
      </c>
      <c r="AG144" s="51" t="s">
        <v>34</v>
      </c>
      <c r="AH144" s="55"/>
      <c r="AI144" s="55"/>
      <c r="AJ144" s="55"/>
      <c r="AK144" s="55"/>
      <c r="AL144" s="55"/>
      <c r="AM144" s="55"/>
      <c r="AN144" s="55"/>
    </row>
    <row r="145" spans="1:40" s="170" customFormat="1" ht="15.75" customHeight="1" x14ac:dyDescent="0.25">
      <c r="A145" s="50" t="s">
        <v>592</v>
      </c>
      <c r="B145" s="50" t="s">
        <v>592</v>
      </c>
      <c r="C145" s="50" t="s">
        <v>508</v>
      </c>
      <c r="D145" s="50" t="s">
        <v>1362</v>
      </c>
      <c r="E145" s="53" t="s">
        <v>1469</v>
      </c>
      <c r="F145" s="50" t="s">
        <v>593</v>
      </c>
      <c r="G145" s="50" t="s">
        <v>34</v>
      </c>
      <c r="H145" s="102">
        <v>42670</v>
      </c>
      <c r="I145" s="50" t="s">
        <v>34</v>
      </c>
      <c r="J145" s="50" t="s">
        <v>34</v>
      </c>
      <c r="K145" s="182" t="s">
        <v>594</v>
      </c>
      <c r="L145" s="138" t="s">
        <v>34</v>
      </c>
      <c r="M145" s="138" t="s">
        <v>34</v>
      </c>
      <c r="N145" s="138" t="s">
        <v>34</v>
      </c>
      <c r="O145" s="50" t="s">
        <v>1308</v>
      </c>
      <c r="P145" s="236" t="s">
        <v>595</v>
      </c>
      <c r="Q145" s="50" t="s">
        <v>34</v>
      </c>
      <c r="R145" s="236" t="s">
        <v>596</v>
      </c>
      <c r="S145" s="50" t="s">
        <v>34</v>
      </c>
      <c r="T145" s="51" t="s">
        <v>34</v>
      </c>
      <c r="U145" s="51" t="s">
        <v>34</v>
      </c>
      <c r="V145" s="54" t="s">
        <v>34</v>
      </c>
      <c r="W145" s="50" t="s">
        <v>34</v>
      </c>
      <c r="X145" s="51" t="s">
        <v>34</v>
      </c>
      <c r="Y145" s="51" t="s">
        <v>34</v>
      </c>
      <c r="Z145" s="122" t="s">
        <v>34</v>
      </c>
      <c r="AA145" s="122" t="s">
        <v>34</v>
      </c>
      <c r="AB145" s="51"/>
      <c r="AC145" s="50" t="s">
        <v>34</v>
      </c>
      <c r="AD145" s="50" t="s">
        <v>34</v>
      </c>
      <c r="AE145" s="50" t="s">
        <v>34</v>
      </c>
      <c r="AF145" s="51" t="s">
        <v>34</v>
      </c>
      <c r="AG145" s="51" t="s">
        <v>174</v>
      </c>
      <c r="AH145" s="139"/>
      <c r="AI145" s="139"/>
      <c r="AJ145" s="139"/>
      <c r="AK145" s="139"/>
      <c r="AL145" s="139"/>
      <c r="AM145" s="139"/>
      <c r="AN145" s="139"/>
    </row>
    <row r="146" spans="1:40" s="170" customFormat="1" ht="15.75" customHeight="1" x14ac:dyDescent="0.25">
      <c r="A146" s="237" t="s">
        <v>34</v>
      </c>
      <c r="B146" s="237" t="s">
        <v>34</v>
      </c>
      <c r="C146" s="237" t="s">
        <v>436</v>
      </c>
      <c r="D146" s="237" t="s">
        <v>1363</v>
      </c>
      <c r="E146" s="53" t="s">
        <v>1469</v>
      </c>
      <c r="F146" s="237" t="s">
        <v>632</v>
      </c>
      <c r="G146" s="237" t="s">
        <v>34</v>
      </c>
      <c r="H146" s="238">
        <v>42745</v>
      </c>
      <c r="I146" s="239" t="s">
        <v>34</v>
      </c>
      <c r="J146" s="239" t="s">
        <v>34</v>
      </c>
      <c r="K146" s="239" t="s">
        <v>633</v>
      </c>
      <c r="L146" s="237" t="s">
        <v>34</v>
      </c>
      <c r="M146" s="237" t="s">
        <v>34</v>
      </c>
      <c r="N146" s="237" t="s">
        <v>34</v>
      </c>
      <c r="O146" s="237" t="s">
        <v>1308</v>
      </c>
      <c r="P146" s="240" t="s">
        <v>634</v>
      </c>
      <c r="Q146" s="241" t="s">
        <v>34</v>
      </c>
      <c r="R146" s="237" t="s">
        <v>34</v>
      </c>
      <c r="S146" s="237" t="s">
        <v>34</v>
      </c>
      <c r="T146" s="240" t="s">
        <v>34</v>
      </c>
      <c r="U146" s="240" t="s">
        <v>34</v>
      </c>
      <c r="V146" s="242" t="s">
        <v>34</v>
      </c>
      <c r="W146" s="240" t="s">
        <v>34</v>
      </c>
      <c r="X146" s="240" t="s">
        <v>34</v>
      </c>
      <c r="Y146" s="240" t="s">
        <v>34</v>
      </c>
      <c r="Z146" s="122" t="s">
        <v>34</v>
      </c>
      <c r="AA146" s="122" t="s">
        <v>34</v>
      </c>
      <c r="AB146" s="240"/>
      <c r="AC146" s="237" t="s">
        <v>34</v>
      </c>
      <c r="AD146" s="240" t="s">
        <v>34</v>
      </c>
      <c r="AE146" s="240" t="s">
        <v>34</v>
      </c>
      <c r="AF146" s="240" t="s">
        <v>34</v>
      </c>
      <c r="AG146" s="237" t="s">
        <v>34</v>
      </c>
      <c r="AH146" s="139"/>
      <c r="AI146" s="139"/>
      <c r="AJ146" s="139"/>
      <c r="AK146" s="139"/>
      <c r="AL146" s="139"/>
      <c r="AM146" s="139"/>
      <c r="AN146" s="139"/>
    </row>
    <row r="147" spans="1:40" s="170" customFormat="1" ht="15.75" customHeight="1" x14ac:dyDescent="0.25">
      <c r="A147" s="101" t="s">
        <v>34</v>
      </c>
      <c r="B147" s="101" t="s">
        <v>34</v>
      </c>
      <c r="C147" s="53" t="s">
        <v>508</v>
      </c>
      <c r="D147" s="53" t="s">
        <v>1364</v>
      </c>
      <c r="E147" s="53" t="s">
        <v>1469</v>
      </c>
      <c r="F147" s="101" t="s">
        <v>20</v>
      </c>
      <c r="G147" s="53" t="s">
        <v>34</v>
      </c>
      <c r="H147" s="102">
        <v>42671</v>
      </c>
      <c r="I147" s="101" t="s">
        <v>34</v>
      </c>
      <c r="J147" s="101" t="s">
        <v>34</v>
      </c>
      <c r="K147" s="101" t="s">
        <v>1329</v>
      </c>
      <c r="L147" s="53" t="s">
        <v>34</v>
      </c>
      <c r="M147" s="53" t="s">
        <v>34</v>
      </c>
      <c r="N147" s="53" t="s">
        <v>716</v>
      </c>
      <c r="O147" s="53" t="s">
        <v>41</v>
      </c>
      <c r="P147" s="55" t="s">
        <v>717</v>
      </c>
      <c r="Q147" s="103" t="s">
        <v>34</v>
      </c>
      <c r="R147" s="53" t="s">
        <v>34</v>
      </c>
      <c r="S147" s="53" t="s">
        <v>34</v>
      </c>
      <c r="T147" s="103" t="s">
        <v>34</v>
      </c>
      <c r="U147" s="103" t="s">
        <v>34</v>
      </c>
      <c r="V147" s="104" t="s">
        <v>34</v>
      </c>
      <c r="W147" s="103" t="s">
        <v>34</v>
      </c>
      <c r="X147" s="103" t="s">
        <v>34</v>
      </c>
      <c r="Y147" s="103" t="s">
        <v>34</v>
      </c>
      <c r="Z147" s="122" t="s">
        <v>34</v>
      </c>
      <c r="AA147" s="122" t="s">
        <v>34</v>
      </c>
      <c r="AB147" s="103"/>
      <c r="AC147" s="53" t="s">
        <v>34</v>
      </c>
      <c r="AD147" s="103" t="s">
        <v>34</v>
      </c>
      <c r="AE147" s="103" t="s">
        <v>34</v>
      </c>
      <c r="AF147" s="103" t="s">
        <v>34</v>
      </c>
      <c r="AG147" s="103" t="s">
        <v>34</v>
      </c>
      <c r="AH147" s="105"/>
      <c r="AI147" s="105"/>
      <c r="AJ147" s="105"/>
      <c r="AK147" s="105"/>
      <c r="AL147" s="105"/>
      <c r="AM147" s="105"/>
      <c r="AN147" s="105"/>
    </row>
    <row r="148" spans="1:40" s="170" customFormat="1" ht="15.75" customHeight="1" x14ac:dyDescent="0.25">
      <c r="A148" s="50" t="s">
        <v>724</v>
      </c>
      <c r="B148" s="50" t="s">
        <v>724</v>
      </c>
      <c r="C148" s="50" t="s">
        <v>508</v>
      </c>
      <c r="D148" s="50" t="s">
        <v>1365</v>
      </c>
      <c r="E148" s="53" t="s">
        <v>1469</v>
      </c>
      <c r="F148" s="50" t="s">
        <v>264</v>
      </c>
      <c r="G148" s="50" t="s">
        <v>34</v>
      </c>
      <c r="H148" s="243">
        <v>42643</v>
      </c>
      <c r="I148" s="50" t="s">
        <v>781</v>
      </c>
      <c r="J148" s="50" t="s">
        <v>782</v>
      </c>
      <c r="K148" s="50" t="s">
        <v>783</v>
      </c>
      <c r="L148" s="50" t="s">
        <v>34</v>
      </c>
      <c r="M148" s="50" t="s">
        <v>34</v>
      </c>
      <c r="N148" s="50" t="s">
        <v>784</v>
      </c>
      <c r="O148" s="50" t="s">
        <v>1308</v>
      </c>
      <c r="P148" s="50" t="s">
        <v>1308</v>
      </c>
      <c r="Q148" s="50" t="s">
        <v>34</v>
      </c>
      <c r="R148" s="50" t="s">
        <v>34</v>
      </c>
      <c r="S148" s="50" t="s">
        <v>34</v>
      </c>
      <c r="T148" s="103" t="s">
        <v>34</v>
      </c>
      <c r="U148" s="244" t="s">
        <v>34</v>
      </c>
      <c r="V148" s="54" t="s">
        <v>34</v>
      </c>
      <c r="W148" s="50" t="s">
        <v>34</v>
      </c>
      <c r="X148" s="50" t="s">
        <v>34</v>
      </c>
      <c r="Y148" s="50" t="s">
        <v>34</v>
      </c>
      <c r="Z148" s="122" t="s">
        <v>34</v>
      </c>
      <c r="AA148" s="122" t="s">
        <v>34</v>
      </c>
      <c r="AB148" s="50"/>
      <c r="AC148" s="50" t="s">
        <v>34</v>
      </c>
      <c r="AD148" s="50" t="s">
        <v>34</v>
      </c>
      <c r="AE148" s="51" t="s">
        <v>34</v>
      </c>
      <c r="AF148" s="51" t="s">
        <v>785</v>
      </c>
      <c r="AG148" s="51" t="s">
        <v>34</v>
      </c>
      <c r="AH148" s="55"/>
      <c r="AI148" s="55"/>
      <c r="AJ148" s="55"/>
      <c r="AK148" s="55"/>
      <c r="AL148" s="55"/>
      <c r="AM148" s="55"/>
      <c r="AN148" s="55"/>
    </row>
    <row r="149" spans="1:40" s="170" customFormat="1" ht="15.75" customHeight="1" x14ac:dyDescent="0.25">
      <c r="A149" s="236" t="s">
        <v>34</v>
      </c>
      <c r="B149" s="50" t="s">
        <v>34</v>
      </c>
      <c r="C149" s="50" t="s">
        <v>508</v>
      </c>
      <c r="D149" s="50" t="s">
        <v>1366</v>
      </c>
      <c r="E149" s="53" t="s">
        <v>1469</v>
      </c>
      <c r="F149" s="50" t="s">
        <v>410</v>
      </c>
      <c r="G149" s="50" t="s">
        <v>34</v>
      </c>
      <c r="H149" s="245">
        <v>42670</v>
      </c>
      <c r="I149" s="50" t="s">
        <v>1094</v>
      </c>
      <c r="J149" s="50" t="s">
        <v>1095</v>
      </c>
      <c r="K149" s="182" t="s">
        <v>1096</v>
      </c>
      <c r="L149" s="138" t="s">
        <v>34</v>
      </c>
      <c r="M149" s="138" t="s">
        <v>34</v>
      </c>
      <c r="N149" s="138" t="s">
        <v>34</v>
      </c>
      <c r="O149" s="50" t="s">
        <v>34</v>
      </c>
      <c r="P149" s="51" t="s">
        <v>34</v>
      </c>
      <c r="Q149" s="50" t="s">
        <v>34</v>
      </c>
      <c r="R149" s="236" t="s">
        <v>1097</v>
      </c>
      <c r="S149" s="50" t="s">
        <v>34</v>
      </c>
      <c r="T149" s="51" t="s">
        <v>34</v>
      </c>
      <c r="U149" s="50" t="s">
        <v>34</v>
      </c>
      <c r="V149" s="54" t="s">
        <v>34</v>
      </c>
      <c r="W149" s="50" t="s">
        <v>34</v>
      </c>
      <c r="X149" s="51" t="s">
        <v>34</v>
      </c>
      <c r="Y149" s="51" t="s">
        <v>34</v>
      </c>
      <c r="Z149" s="122" t="s">
        <v>34</v>
      </c>
      <c r="AA149" s="122" t="s">
        <v>34</v>
      </c>
      <c r="AB149" s="51"/>
      <c r="AC149" s="50" t="s">
        <v>125</v>
      </c>
      <c r="AD149" s="51" t="s">
        <v>1093</v>
      </c>
      <c r="AE149" s="51" t="s">
        <v>521</v>
      </c>
      <c r="AF149" s="51" t="s">
        <v>34</v>
      </c>
      <c r="AG149" s="51" t="s">
        <v>34</v>
      </c>
      <c r="AH149" s="246"/>
      <c r="AI149" s="246"/>
      <c r="AJ149" s="246"/>
      <c r="AK149" s="246"/>
      <c r="AL149" s="246"/>
      <c r="AM149" s="246"/>
      <c r="AN149" s="246"/>
    </row>
    <row r="150" spans="1:40" s="170" customFormat="1" ht="15.75" customHeight="1" x14ac:dyDescent="0.25">
      <c r="A150" s="55" t="s">
        <v>1098</v>
      </c>
      <c r="B150" s="53" t="s">
        <v>1099</v>
      </c>
      <c r="C150" s="53" t="s">
        <v>508</v>
      </c>
      <c r="D150" s="53" t="s">
        <v>1367</v>
      </c>
      <c r="E150" s="53" t="s">
        <v>1469</v>
      </c>
      <c r="F150" s="53" t="s">
        <v>424</v>
      </c>
      <c r="G150" s="53" t="s">
        <v>1100</v>
      </c>
      <c r="H150" s="52">
        <v>42753</v>
      </c>
      <c r="I150" s="53" t="s">
        <v>1101</v>
      </c>
      <c r="J150" s="53" t="s">
        <v>1102</v>
      </c>
      <c r="K150" s="53" t="s">
        <v>1103</v>
      </c>
      <c r="L150" s="53" t="s">
        <v>34</v>
      </c>
      <c r="M150" s="53" t="s">
        <v>34</v>
      </c>
      <c r="N150" s="53" t="s">
        <v>1104</v>
      </c>
      <c r="O150" s="53" t="s">
        <v>1308</v>
      </c>
      <c r="P150" s="55" t="s">
        <v>1105</v>
      </c>
      <c r="Q150" s="53" t="s">
        <v>39</v>
      </c>
      <c r="R150" s="55" t="s">
        <v>1106</v>
      </c>
      <c r="S150" s="159" t="s">
        <v>34</v>
      </c>
      <c r="T150" s="103" t="str">
        <f>(IF(U150="***","***",(IF(U150="NO","NO",(Q150)))))</f>
        <v>Organismos Provinciales</v>
      </c>
      <c r="U150" s="160" t="str">
        <f>HYPERLINK("http://www.sitsantacruz.com.ar/iniciog.php?opcion=020402&amp;opcion2=00","http://www.sitsantacruz.com.ar/iniciog.php?opcion=020402&amp;opcion2=00")</f>
        <v>http://www.sitsantacruz.com.ar/iniciog.php?opcion=020402&amp;opcion2=00</v>
      </c>
      <c r="V150" s="104" t="s">
        <v>34</v>
      </c>
      <c r="W150" s="53" t="s">
        <v>34</v>
      </c>
      <c r="X150" s="53" t="s">
        <v>295</v>
      </c>
      <c r="Y150" s="53" t="s">
        <v>34</v>
      </c>
      <c r="Z150" s="122" t="s">
        <v>34</v>
      </c>
      <c r="AA150" s="122" t="s">
        <v>34</v>
      </c>
      <c r="AB150" s="53"/>
      <c r="AC150" s="53" t="s">
        <v>34</v>
      </c>
      <c r="AD150" s="53" t="s">
        <v>34</v>
      </c>
      <c r="AE150" s="53" t="s">
        <v>34</v>
      </c>
      <c r="AF150" s="103" t="s">
        <v>34</v>
      </c>
      <c r="AG150" s="103" t="s">
        <v>34</v>
      </c>
      <c r="AH150" s="55"/>
      <c r="AI150" s="55"/>
      <c r="AJ150" s="55"/>
      <c r="AK150" s="55"/>
      <c r="AL150" s="55"/>
      <c r="AM150" s="55"/>
      <c r="AN150" s="55"/>
    </row>
    <row r="151" spans="1:40" s="170" customFormat="1" ht="15.75" customHeight="1" x14ac:dyDescent="0.25">
      <c r="A151" s="236" t="s">
        <v>34</v>
      </c>
      <c r="B151" s="50" t="s">
        <v>34</v>
      </c>
      <c r="C151" s="50" t="s">
        <v>508</v>
      </c>
      <c r="D151" s="50" t="s">
        <v>1368</v>
      </c>
      <c r="E151" s="53" t="s">
        <v>1469</v>
      </c>
      <c r="F151" s="50" t="s">
        <v>1166</v>
      </c>
      <c r="G151" s="50" t="s">
        <v>34</v>
      </c>
      <c r="H151" s="102">
        <v>42753</v>
      </c>
      <c r="I151" s="50" t="s">
        <v>34</v>
      </c>
      <c r="J151" s="50" t="s">
        <v>34</v>
      </c>
      <c r="K151" s="247" t="s">
        <v>1379</v>
      </c>
      <c r="L151" s="182" t="s">
        <v>34</v>
      </c>
      <c r="M151" s="182" t="s">
        <v>34</v>
      </c>
      <c r="N151" s="182" t="s">
        <v>34</v>
      </c>
      <c r="O151" s="50" t="s">
        <v>51</v>
      </c>
      <c r="P151" s="248" t="s">
        <v>1167</v>
      </c>
      <c r="Q151" s="51" t="s">
        <v>34</v>
      </c>
      <c r="R151" s="50" t="s">
        <v>34</v>
      </c>
      <c r="S151" s="50" t="s">
        <v>34</v>
      </c>
      <c r="T151" s="51" t="s">
        <v>34</v>
      </c>
      <c r="U151" s="51" t="s">
        <v>34</v>
      </c>
      <c r="V151" s="54" t="s">
        <v>34</v>
      </c>
      <c r="W151" s="51" t="s">
        <v>34</v>
      </c>
      <c r="X151" s="51" t="s">
        <v>34</v>
      </c>
      <c r="Y151" s="51" t="s">
        <v>34</v>
      </c>
      <c r="Z151" s="122" t="s">
        <v>34</v>
      </c>
      <c r="AA151" s="122" t="s">
        <v>34</v>
      </c>
      <c r="AB151" s="51"/>
      <c r="AC151" s="50" t="s">
        <v>34</v>
      </c>
      <c r="AD151" s="51" t="s">
        <v>34</v>
      </c>
      <c r="AE151" s="51" t="s">
        <v>34</v>
      </c>
      <c r="AF151" s="51" t="s">
        <v>34</v>
      </c>
      <c r="AG151" s="51" t="s">
        <v>34</v>
      </c>
      <c r="AH151" s="139"/>
      <c r="AI151" s="139"/>
      <c r="AJ151" s="139"/>
      <c r="AK151" s="139"/>
      <c r="AL151" s="139"/>
      <c r="AM151" s="139"/>
      <c r="AN151" s="139"/>
    </row>
    <row r="152" spans="1:40" s="106" customFormat="1" ht="15.75" customHeight="1" x14ac:dyDescent="0.25">
      <c r="A152" s="53" t="s">
        <v>156</v>
      </c>
      <c r="B152" s="53" t="s">
        <v>157</v>
      </c>
      <c r="C152" s="103" t="s">
        <v>47</v>
      </c>
      <c r="D152" s="103" t="s">
        <v>52</v>
      </c>
      <c r="E152" s="252" t="s">
        <v>158</v>
      </c>
      <c r="F152" s="53" t="s">
        <v>159</v>
      </c>
      <c r="G152" s="53" t="s">
        <v>160</v>
      </c>
      <c r="H152" s="253">
        <v>42661</v>
      </c>
      <c r="I152" s="53" t="s">
        <v>34</v>
      </c>
      <c r="J152" s="53" t="s">
        <v>34</v>
      </c>
      <c r="K152" s="53" t="s">
        <v>1561</v>
      </c>
      <c r="L152" s="53" t="s">
        <v>34</v>
      </c>
      <c r="M152" s="53" t="s">
        <v>34</v>
      </c>
      <c r="N152" s="53" t="s">
        <v>162</v>
      </c>
      <c r="O152" s="55" t="s">
        <v>38</v>
      </c>
      <c r="P152" s="55" t="s">
        <v>163</v>
      </c>
      <c r="Q152" s="53" t="s">
        <v>36</v>
      </c>
      <c r="R152" s="53" t="s">
        <v>164</v>
      </c>
      <c r="S152" s="55" t="s">
        <v>165</v>
      </c>
      <c r="T152" s="103" t="str">
        <f>(IF(U152="***","***",(IF(U152="NO","NO",(Q152)))))</f>
        <v>Organismos Nacionales</v>
      </c>
      <c r="U152" s="103" t="s">
        <v>166</v>
      </c>
      <c r="V152" s="254" t="s">
        <v>167</v>
      </c>
      <c r="W152" s="53" t="s">
        <v>75</v>
      </c>
      <c r="X152" s="53" t="s">
        <v>90</v>
      </c>
      <c r="Y152" s="53" t="s">
        <v>34</v>
      </c>
      <c r="Z152" s="53" t="s">
        <v>1484</v>
      </c>
      <c r="AA152" s="53" t="s">
        <v>34</v>
      </c>
      <c r="AB152" s="255" t="s">
        <v>34</v>
      </c>
      <c r="AC152" s="53" t="s">
        <v>168</v>
      </c>
      <c r="AD152" s="256" t="s">
        <v>169</v>
      </c>
      <c r="AE152" s="257" t="s">
        <v>171</v>
      </c>
      <c r="AF152" s="103" t="s">
        <v>34</v>
      </c>
      <c r="AG152" s="258" t="s">
        <v>174</v>
      </c>
      <c r="AH152" s="55"/>
      <c r="AI152" s="55"/>
      <c r="AJ152" s="55"/>
      <c r="AK152" s="55"/>
      <c r="AL152" s="55"/>
      <c r="AM152" s="55"/>
      <c r="AN152" s="55"/>
    </row>
    <row r="153" spans="1:40" ht="15.75" customHeight="1" x14ac:dyDescent="0.25">
      <c r="A153" s="219"/>
      <c r="C153" s="68"/>
      <c r="D153" s="68"/>
      <c r="E153" s="68"/>
      <c r="F153" s="68"/>
      <c r="G153" s="68"/>
      <c r="H153" s="96"/>
      <c r="I153" s="68"/>
      <c r="J153" s="68"/>
      <c r="K153" s="68"/>
      <c r="L153" s="68"/>
      <c r="M153" s="219"/>
      <c r="N153" s="68"/>
      <c r="O153" s="69"/>
      <c r="P153" s="69"/>
      <c r="Q153" s="69"/>
      <c r="R153" s="68"/>
      <c r="S153" s="68"/>
      <c r="T153" s="69"/>
      <c r="U153" s="69"/>
      <c r="V153" s="69"/>
      <c r="W153" s="69"/>
      <c r="X153" s="69"/>
      <c r="Y153" s="69"/>
      <c r="Z153" s="69"/>
      <c r="AA153" s="69"/>
      <c r="AB153" s="69"/>
      <c r="AC153" s="68"/>
      <c r="AD153" s="69"/>
      <c r="AE153" s="69"/>
      <c r="AF153" s="69"/>
      <c r="AG153" s="69"/>
      <c r="AH153" s="66"/>
      <c r="AI153" s="66"/>
      <c r="AJ153" s="66"/>
      <c r="AK153" s="66"/>
      <c r="AL153" s="66"/>
      <c r="AM153" s="66"/>
      <c r="AN153" s="66"/>
    </row>
    <row r="154" spans="1:40" ht="15.75" customHeight="1" x14ac:dyDescent="0.25">
      <c r="A154" s="219"/>
      <c r="C154" s="68"/>
      <c r="D154" s="68"/>
      <c r="E154" s="68"/>
      <c r="F154" s="68"/>
      <c r="G154" s="68"/>
      <c r="H154" s="96"/>
      <c r="I154" s="68"/>
      <c r="J154" s="68"/>
      <c r="K154" s="68"/>
      <c r="L154" s="68"/>
      <c r="M154" s="219"/>
      <c r="N154" s="68"/>
      <c r="O154" s="69"/>
      <c r="P154" s="69"/>
      <c r="Q154" s="69"/>
      <c r="R154" s="68"/>
      <c r="S154" s="68"/>
      <c r="T154" s="69"/>
      <c r="U154" s="69"/>
      <c r="V154" s="69"/>
      <c r="W154" s="69"/>
      <c r="X154" s="69"/>
      <c r="Y154" s="69"/>
      <c r="Z154" s="69"/>
      <c r="AA154" s="69"/>
      <c r="AB154" s="69"/>
      <c r="AC154" s="68"/>
      <c r="AD154" s="69"/>
      <c r="AE154" s="69"/>
      <c r="AF154" s="69"/>
      <c r="AG154" s="69"/>
      <c r="AH154" s="66"/>
      <c r="AI154" s="66"/>
      <c r="AJ154" s="66"/>
      <c r="AK154" s="66"/>
      <c r="AL154" s="66"/>
      <c r="AM154" s="66"/>
      <c r="AN154" s="66"/>
    </row>
    <row r="155" spans="1:40" ht="15.75" customHeight="1" x14ac:dyDescent="0.25">
      <c r="A155" s="219"/>
      <c r="C155" s="68"/>
      <c r="D155" s="68"/>
      <c r="E155" s="68"/>
      <c r="F155" s="68"/>
      <c r="G155" s="68"/>
      <c r="H155" s="96"/>
      <c r="I155" s="68"/>
      <c r="J155" s="68"/>
      <c r="K155" s="68"/>
      <c r="L155" s="68"/>
      <c r="M155" s="219"/>
      <c r="N155" s="68"/>
      <c r="O155" s="69"/>
      <c r="P155" s="69"/>
      <c r="Q155" s="69"/>
      <c r="R155" s="68"/>
      <c r="S155" s="68"/>
      <c r="T155" s="69"/>
      <c r="U155" s="69"/>
      <c r="V155" s="69"/>
      <c r="W155" s="69"/>
      <c r="X155" s="69"/>
      <c r="Y155" s="69"/>
      <c r="Z155" s="69"/>
      <c r="AA155" s="69"/>
      <c r="AB155" s="69"/>
      <c r="AC155" s="68"/>
      <c r="AD155" s="69"/>
      <c r="AE155" s="69"/>
      <c r="AF155" s="69"/>
      <c r="AG155" s="69"/>
      <c r="AH155" s="66"/>
      <c r="AI155" s="66"/>
      <c r="AJ155" s="66"/>
      <c r="AK155" s="66"/>
      <c r="AL155" s="66"/>
      <c r="AM155" s="66"/>
      <c r="AN155" s="66"/>
    </row>
    <row r="156" spans="1:40" ht="15.75" customHeight="1" x14ac:dyDescent="0.25">
      <c r="A156" s="66"/>
      <c r="B156" s="68"/>
      <c r="C156" s="68"/>
      <c r="D156" s="68"/>
      <c r="E156" s="68"/>
      <c r="F156" s="68"/>
      <c r="G156" s="68"/>
      <c r="H156" s="96"/>
      <c r="I156" s="68"/>
      <c r="J156" s="68"/>
      <c r="K156" s="68"/>
      <c r="L156" s="69"/>
      <c r="M156" s="68"/>
      <c r="N156" s="68"/>
      <c r="O156" s="69"/>
      <c r="P156" s="69"/>
      <c r="Q156" s="69"/>
      <c r="R156" s="68"/>
      <c r="S156" s="68"/>
      <c r="T156" s="69"/>
      <c r="U156" s="69"/>
      <c r="V156" s="69"/>
      <c r="W156" s="69"/>
      <c r="X156" s="69"/>
      <c r="Y156" s="69"/>
      <c r="Z156" s="69"/>
      <c r="AA156" s="69"/>
      <c r="AB156" s="69"/>
      <c r="AC156" s="68"/>
      <c r="AD156" s="69"/>
      <c r="AE156" s="69"/>
      <c r="AF156" s="69"/>
      <c r="AG156" s="69"/>
      <c r="AH156" s="66"/>
      <c r="AI156" s="66"/>
      <c r="AJ156" s="66"/>
      <c r="AK156" s="66"/>
      <c r="AL156" s="66"/>
      <c r="AM156" s="66"/>
      <c r="AN156" s="66"/>
    </row>
    <row r="157" spans="1:40" ht="15.75" customHeight="1" x14ac:dyDescent="0.25">
      <c r="A157" s="66"/>
      <c r="B157" s="68"/>
      <c r="C157" s="68"/>
      <c r="D157" s="68"/>
      <c r="E157" s="68"/>
      <c r="F157" s="68"/>
      <c r="G157" s="68"/>
      <c r="H157" s="96"/>
      <c r="I157" s="68"/>
      <c r="J157" s="68"/>
      <c r="K157" s="68"/>
      <c r="L157" s="69"/>
      <c r="M157" s="68"/>
      <c r="N157" s="68"/>
      <c r="O157" s="69"/>
      <c r="P157" s="69"/>
      <c r="Q157" s="69"/>
      <c r="R157" s="68"/>
      <c r="S157" s="68"/>
      <c r="T157" s="69"/>
      <c r="U157" s="69"/>
      <c r="V157" s="69"/>
      <c r="W157" s="69"/>
      <c r="X157" s="69"/>
      <c r="Y157" s="69"/>
      <c r="Z157" s="69"/>
      <c r="AA157" s="69"/>
      <c r="AB157" s="69"/>
      <c r="AC157" s="68"/>
      <c r="AD157" s="69"/>
      <c r="AE157" s="69"/>
      <c r="AF157" s="69"/>
      <c r="AG157" s="69"/>
      <c r="AH157" s="66"/>
      <c r="AI157" s="66"/>
      <c r="AJ157" s="66"/>
      <c r="AK157" s="66"/>
      <c r="AL157" s="66"/>
      <c r="AM157" s="66"/>
      <c r="AN157" s="66"/>
    </row>
    <row r="158" spans="1:40" ht="15.75" customHeight="1" x14ac:dyDescent="0.25">
      <c r="A158" s="66"/>
      <c r="B158" s="68"/>
      <c r="C158" s="68"/>
      <c r="D158" s="68"/>
      <c r="E158" s="68"/>
      <c r="F158" s="68"/>
      <c r="G158" s="68"/>
      <c r="H158" s="96"/>
      <c r="I158" s="68"/>
      <c r="J158" s="68"/>
      <c r="K158" s="68"/>
      <c r="L158" s="69"/>
      <c r="M158" s="68"/>
      <c r="N158" s="68"/>
      <c r="O158" s="69"/>
      <c r="P158" s="69"/>
      <c r="Q158" s="69"/>
      <c r="R158" s="68"/>
      <c r="S158" s="68"/>
      <c r="T158" s="69"/>
      <c r="U158" s="69"/>
      <c r="V158" s="69"/>
      <c r="W158" s="69"/>
      <c r="X158" s="69"/>
      <c r="Y158" s="69"/>
      <c r="Z158" s="69"/>
      <c r="AA158" s="69"/>
      <c r="AB158" s="69"/>
      <c r="AC158" s="68"/>
      <c r="AD158" s="69"/>
      <c r="AE158" s="69"/>
      <c r="AF158" s="69"/>
      <c r="AG158" s="69"/>
      <c r="AH158" s="66"/>
      <c r="AI158" s="66"/>
      <c r="AJ158" s="66"/>
      <c r="AK158" s="66"/>
      <c r="AL158" s="66"/>
      <c r="AM158" s="66"/>
      <c r="AN158" s="66"/>
    </row>
    <row r="159" spans="1:40" ht="15.75" customHeight="1" x14ac:dyDescent="0.25">
      <c r="A159" s="66"/>
      <c r="B159" s="68"/>
      <c r="C159" s="68"/>
      <c r="D159" s="68"/>
      <c r="E159" s="68"/>
      <c r="F159" s="68"/>
      <c r="G159" s="68"/>
      <c r="H159" s="96"/>
      <c r="I159" s="68"/>
      <c r="J159" s="68"/>
      <c r="K159" s="68"/>
      <c r="L159" s="69"/>
      <c r="M159" s="68"/>
      <c r="N159" s="68"/>
      <c r="O159" s="69"/>
      <c r="P159" s="69"/>
      <c r="Q159" s="69"/>
      <c r="R159" s="68"/>
      <c r="S159" s="68"/>
      <c r="T159" s="69"/>
      <c r="U159" s="69"/>
      <c r="V159" s="69"/>
      <c r="W159" s="69"/>
      <c r="X159" s="69"/>
      <c r="Y159" s="69"/>
      <c r="Z159" s="69"/>
      <c r="AA159" s="69"/>
      <c r="AB159" s="69"/>
      <c r="AC159" s="68"/>
      <c r="AD159" s="69"/>
      <c r="AE159" s="69"/>
      <c r="AF159" s="69"/>
      <c r="AG159" s="69"/>
      <c r="AH159" s="66"/>
      <c r="AI159" s="66"/>
      <c r="AJ159" s="66"/>
      <c r="AK159" s="66"/>
      <c r="AL159" s="66"/>
      <c r="AM159" s="66"/>
      <c r="AN159" s="66"/>
    </row>
    <row r="160" spans="1:40" ht="15.75" customHeight="1" x14ac:dyDescent="0.25">
      <c r="A160" s="66"/>
      <c r="B160" s="68"/>
      <c r="C160" s="68"/>
      <c r="D160" s="68"/>
      <c r="E160" s="68"/>
      <c r="F160" s="68"/>
      <c r="G160" s="68"/>
      <c r="H160" s="96"/>
      <c r="I160" s="68"/>
      <c r="J160" s="68"/>
      <c r="K160" s="68"/>
      <c r="L160" s="69"/>
      <c r="M160" s="68"/>
      <c r="N160" s="68"/>
      <c r="O160" s="69"/>
      <c r="P160" s="69"/>
      <c r="Q160" s="69"/>
      <c r="R160" s="68"/>
      <c r="S160" s="68"/>
      <c r="T160" s="69"/>
      <c r="U160" s="69"/>
      <c r="V160" s="69"/>
      <c r="W160" s="69"/>
      <c r="X160" s="69"/>
      <c r="Y160" s="69"/>
      <c r="Z160" s="69"/>
      <c r="AA160" s="69"/>
      <c r="AB160" s="69"/>
      <c r="AC160" s="68"/>
      <c r="AD160" s="69"/>
      <c r="AE160" s="69"/>
      <c r="AF160" s="69"/>
      <c r="AG160" s="69"/>
      <c r="AH160" s="66"/>
      <c r="AI160" s="66"/>
      <c r="AJ160" s="66"/>
      <c r="AK160" s="66"/>
      <c r="AL160" s="66"/>
      <c r="AM160" s="66"/>
      <c r="AN160" s="66"/>
    </row>
    <row r="161" spans="1:40" ht="15.75" customHeight="1" x14ac:dyDescent="0.25">
      <c r="A161" s="66"/>
      <c r="B161" s="68"/>
      <c r="C161" s="68"/>
      <c r="D161" s="68"/>
      <c r="E161" s="68"/>
      <c r="F161" s="68"/>
      <c r="G161" s="68"/>
      <c r="H161" s="96"/>
      <c r="I161" s="68"/>
      <c r="J161" s="68"/>
      <c r="K161" s="68"/>
      <c r="L161" s="69"/>
      <c r="M161" s="68"/>
      <c r="N161" s="68"/>
      <c r="O161" s="69"/>
      <c r="P161" s="69"/>
      <c r="Q161" s="69"/>
      <c r="R161" s="68"/>
      <c r="S161" s="68"/>
      <c r="T161" s="69"/>
      <c r="U161" s="69"/>
      <c r="V161" s="69"/>
      <c r="W161" s="69"/>
      <c r="X161" s="69"/>
      <c r="Y161" s="69"/>
      <c r="Z161" s="69"/>
      <c r="AA161" s="69"/>
      <c r="AB161" s="69"/>
      <c r="AC161" s="68"/>
      <c r="AD161" s="69"/>
      <c r="AE161" s="69"/>
      <c r="AF161" s="69"/>
      <c r="AG161" s="69"/>
      <c r="AH161" s="66"/>
      <c r="AI161" s="66"/>
      <c r="AJ161" s="66"/>
      <c r="AK161" s="66"/>
      <c r="AL161" s="66"/>
      <c r="AM161" s="66"/>
      <c r="AN161" s="66"/>
    </row>
    <row r="162" spans="1:40" ht="15.75" customHeight="1" x14ac:dyDescent="0.25">
      <c r="A162" s="66"/>
      <c r="B162" s="68"/>
      <c r="C162" s="68"/>
      <c r="D162" s="68"/>
      <c r="E162" s="68"/>
      <c r="F162" s="68"/>
      <c r="G162" s="68"/>
      <c r="H162" s="96"/>
      <c r="I162" s="68"/>
      <c r="J162" s="68"/>
      <c r="K162" s="68"/>
      <c r="L162" s="69"/>
      <c r="M162" s="68"/>
      <c r="N162" s="68"/>
      <c r="O162" s="69"/>
      <c r="P162" s="69"/>
      <c r="Q162" s="69"/>
      <c r="R162" s="68"/>
      <c r="S162" s="68"/>
      <c r="T162" s="69"/>
      <c r="U162" s="69"/>
      <c r="V162" s="69"/>
      <c r="W162" s="69"/>
      <c r="X162" s="69"/>
      <c r="Y162" s="69"/>
      <c r="Z162" s="69"/>
      <c r="AA162" s="69"/>
      <c r="AB162" s="69"/>
      <c r="AC162" s="68"/>
      <c r="AD162" s="69"/>
      <c r="AE162" s="69"/>
      <c r="AF162" s="69"/>
      <c r="AG162" s="69"/>
      <c r="AH162" s="66"/>
      <c r="AI162" s="66"/>
      <c r="AJ162" s="66"/>
      <c r="AK162" s="66"/>
      <c r="AL162" s="66"/>
      <c r="AM162" s="66"/>
      <c r="AN162" s="66"/>
    </row>
    <row r="163" spans="1:40" ht="15.75" customHeight="1" x14ac:dyDescent="0.25">
      <c r="A163" s="66"/>
      <c r="B163" s="68"/>
      <c r="C163" s="68"/>
      <c r="D163" s="68"/>
      <c r="E163" s="68"/>
      <c r="F163" s="68"/>
      <c r="G163" s="68"/>
      <c r="H163" s="96"/>
      <c r="I163" s="68"/>
      <c r="J163" s="68"/>
      <c r="K163" s="68"/>
      <c r="L163" s="69"/>
      <c r="M163" s="68"/>
      <c r="N163" s="68"/>
      <c r="O163" s="69"/>
      <c r="P163" s="69"/>
      <c r="Q163" s="69"/>
      <c r="R163" s="68"/>
      <c r="S163" s="68"/>
      <c r="T163" s="69"/>
      <c r="U163" s="69"/>
      <c r="V163" s="69"/>
      <c r="W163" s="69"/>
      <c r="X163" s="69"/>
      <c r="Y163" s="69"/>
      <c r="Z163" s="69"/>
      <c r="AA163" s="69"/>
      <c r="AB163" s="69"/>
      <c r="AC163" s="68"/>
      <c r="AD163" s="69"/>
      <c r="AE163" s="69"/>
      <c r="AF163" s="69"/>
      <c r="AG163" s="69"/>
      <c r="AH163" s="66"/>
      <c r="AI163" s="66"/>
      <c r="AJ163" s="66"/>
      <c r="AK163" s="66"/>
      <c r="AL163" s="66"/>
      <c r="AM163" s="66"/>
      <c r="AN163" s="66"/>
    </row>
    <row r="164" spans="1:40" ht="15.75" customHeight="1" x14ac:dyDescent="0.25">
      <c r="A164" s="66"/>
      <c r="B164" s="68"/>
      <c r="C164" s="68"/>
      <c r="D164" s="68"/>
      <c r="E164" s="68"/>
      <c r="F164" s="68"/>
      <c r="G164" s="68"/>
      <c r="H164" s="96"/>
      <c r="I164" s="68"/>
      <c r="J164" s="68"/>
      <c r="K164" s="68"/>
      <c r="L164" s="69"/>
      <c r="M164" s="68"/>
      <c r="N164" s="68"/>
      <c r="O164" s="69"/>
      <c r="P164" s="69"/>
      <c r="Q164" s="69"/>
      <c r="R164" s="68"/>
      <c r="S164" s="68"/>
      <c r="T164" s="69"/>
      <c r="U164" s="69"/>
      <c r="V164" s="69"/>
      <c r="W164" s="69"/>
      <c r="X164" s="69"/>
      <c r="Y164" s="69"/>
      <c r="Z164" s="69"/>
      <c r="AA164" s="69"/>
      <c r="AB164" s="69"/>
      <c r="AC164" s="68"/>
      <c r="AD164" s="69"/>
      <c r="AE164" s="69"/>
      <c r="AF164" s="69"/>
      <c r="AG164" s="69"/>
      <c r="AH164" s="66"/>
      <c r="AI164" s="66"/>
      <c r="AJ164" s="66"/>
      <c r="AK164" s="66"/>
      <c r="AL164" s="66"/>
      <c r="AM164" s="66"/>
      <c r="AN164" s="66"/>
    </row>
    <row r="165" spans="1:40" ht="15.75" customHeight="1" x14ac:dyDescent="0.25">
      <c r="A165" s="66"/>
      <c r="B165" s="68"/>
      <c r="C165" s="68"/>
      <c r="D165" s="68"/>
      <c r="E165" s="68"/>
      <c r="F165" s="68"/>
      <c r="G165" s="68"/>
      <c r="H165" s="96"/>
      <c r="I165" s="68"/>
      <c r="J165" s="68"/>
      <c r="K165" s="68"/>
      <c r="L165" s="69"/>
      <c r="M165" s="68"/>
      <c r="N165" s="68"/>
      <c r="O165" s="69"/>
      <c r="P165" s="69"/>
      <c r="Q165" s="69"/>
      <c r="R165" s="68"/>
      <c r="S165" s="68"/>
      <c r="T165" s="69"/>
      <c r="U165" s="69"/>
      <c r="V165" s="69"/>
      <c r="W165" s="69"/>
      <c r="X165" s="69"/>
      <c r="Y165" s="69"/>
      <c r="Z165" s="69"/>
      <c r="AA165" s="69"/>
      <c r="AB165" s="69"/>
      <c r="AC165" s="68"/>
      <c r="AD165" s="69"/>
      <c r="AE165" s="69"/>
      <c r="AF165" s="69"/>
      <c r="AG165" s="69"/>
      <c r="AH165" s="66"/>
      <c r="AI165" s="66"/>
      <c r="AJ165" s="66"/>
      <c r="AK165" s="66"/>
      <c r="AL165" s="66"/>
      <c r="AM165" s="66"/>
      <c r="AN165" s="66"/>
    </row>
    <row r="166" spans="1:40" ht="15.75" customHeight="1" x14ac:dyDescent="0.25">
      <c r="A166" s="66"/>
      <c r="B166" s="68"/>
      <c r="C166" s="68"/>
      <c r="D166" s="68"/>
      <c r="E166" s="68"/>
      <c r="F166" s="68"/>
      <c r="G166" s="68"/>
      <c r="H166" s="96"/>
      <c r="I166" s="68"/>
      <c r="J166" s="68"/>
      <c r="K166" s="68"/>
      <c r="L166" s="69"/>
      <c r="M166" s="68"/>
      <c r="N166" s="68"/>
      <c r="O166" s="69"/>
      <c r="P166" s="69"/>
      <c r="Q166" s="69"/>
      <c r="R166" s="68"/>
      <c r="S166" s="68"/>
      <c r="T166" s="69"/>
      <c r="U166" s="69"/>
      <c r="V166" s="69"/>
      <c r="W166" s="69"/>
      <c r="X166" s="69"/>
      <c r="Y166" s="69"/>
      <c r="Z166" s="69"/>
      <c r="AA166" s="69"/>
      <c r="AB166" s="69"/>
      <c r="AC166" s="68"/>
      <c r="AD166" s="69"/>
      <c r="AE166" s="69"/>
      <c r="AF166" s="69"/>
      <c r="AG166" s="69"/>
      <c r="AH166" s="66"/>
      <c r="AI166" s="66"/>
      <c r="AJ166" s="66"/>
      <c r="AK166" s="66"/>
      <c r="AL166" s="66"/>
      <c r="AM166" s="66"/>
      <c r="AN166" s="66"/>
    </row>
    <row r="167" spans="1:40" ht="15.75" customHeight="1" x14ac:dyDescent="0.25">
      <c r="A167" s="66"/>
      <c r="B167" s="68"/>
      <c r="C167" s="68"/>
      <c r="D167" s="68"/>
      <c r="E167" s="68"/>
      <c r="F167" s="68"/>
      <c r="G167" s="68"/>
      <c r="H167" s="96"/>
      <c r="I167" s="68"/>
      <c r="J167" s="68"/>
      <c r="K167" s="68"/>
      <c r="L167" s="69"/>
      <c r="M167" s="68"/>
      <c r="N167" s="68"/>
      <c r="O167" s="69"/>
      <c r="P167" s="69"/>
      <c r="Q167" s="69"/>
      <c r="R167" s="68"/>
      <c r="S167" s="68"/>
      <c r="T167" s="69"/>
      <c r="U167" s="69"/>
      <c r="V167" s="69"/>
      <c r="W167" s="69"/>
      <c r="X167" s="69"/>
      <c r="Y167" s="69"/>
      <c r="Z167" s="69"/>
      <c r="AA167" s="69"/>
      <c r="AB167" s="69"/>
      <c r="AC167" s="68"/>
      <c r="AD167" s="69"/>
      <c r="AE167" s="69"/>
      <c r="AF167" s="69"/>
      <c r="AG167" s="69"/>
      <c r="AH167" s="66"/>
      <c r="AI167" s="66"/>
      <c r="AJ167" s="66"/>
      <c r="AK167" s="66"/>
      <c r="AL167" s="66"/>
      <c r="AM167" s="66"/>
      <c r="AN167" s="66"/>
    </row>
    <row r="168" spans="1:40" ht="15.75" customHeight="1" x14ac:dyDescent="0.25">
      <c r="A168" s="66"/>
      <c r="B168" s="68"/>
      <c r="C168" s="68"/>
      <c r="D168" s="68"/>
      <c r="E168" s="68"/>
      <c r="F168" s="68"/>
      <c r="G168" s="68"/>
      <c r="H168" s="96"/>
      <c r="I168" s="68"/>
      <c r="J168" s="68"/>
      <c r="K168" s="68"/>
      <c r="L168" s="69"/>
      <c r="M168" s="68"/>
      <c r="N168" s="68"/>
      <c r="O168" s="69"/>
      <c r="P168" s="69"/>
      <c r="Q168" s="69"/>
      <c r="R168" s="68"/>
      <c r="S168" s="68"/>
      <c r="T168" s="69"/>
      <c r="U168" s="69"/>
      <c r="V168" s="69"/>
      <c r="W168" s="69"/>
      <c r="X168" s="69"/>
      <c r="Y168" s="69"/>
      <c r="Z168" s="69"/>
      <c r="AA168" s="69"/>
      <c r="AB168" s="69"/>
      <c r="AC168" s="68"/>
      <c r="AD168" s="69"/>
      <c r="AE168" s="69"/>
      <c r="AF168" s="69"/>
      <c r="AG168" s="69"/>
      <c r="AH168" s="66"/>
      <c r="AI168" s="66"/>
      <c r="AJ168" s="66"/>
      <c r="AK168" s="66"/>
      <c r="AL168" s="66"/>
      <c r="AM168" s="66"/>
      <c r="AN168" s="66"/>
    </row>
    <row r="169" spans="1:40" ht="15.75" customHeight="1" x14ac:dyDescent="0.25">
      <c r="A169" s="66"/>
      <c r="B169" s="68"/>
      <c r="C169" s="68"/>
      <c r="D169" s="68"/>
      <c r="E169" s="68"/>
      <c r="F169" s="68"/>
      <c r="G169" s="68"/>
      <c r="H169" s="96"/>
      <c r="I169" s="68"/>
      <c r="J169" s="68"/>
      <c r="K169" s="68"/>
      <c r="L169" s="69"/>
      <c r="M169" s="68"/>
      <c r="N169" s="68"/>
      <c r="O169" s="69"/>
      <c r="P169" s="69"/>
      <c r="Q169" s="69"/>
      <c r="R169" s="68"/>
      <c r="S169" s="68"/>
      <c r="T169" s="69"/>
      <c r="U169" s="69"/>
      <c r="V169" s="69"/>
      <c r="W169" s="69"/>
      <c r="X169" s="69"/>
      <c r="Y169" s="69"/>
      <c r="Z169" s="69"/>
      <c r="AA169" s="69"/>
      <c r="AB169" s="69"/>
      <c r="AC169" s="68"/>
      <c r="AD169" s="69"/>
      <c r="AE169" s="69"/>
      <c r="AF169" s="69"/>
      <c r="AG169" s="69"/>
      <c r="AH169" s="66"/>
      <c r="AI169" s="66"/>
      <c r="AJ169" s="66"/>
      <c r="AK169" s="66"/>
      <c r="AL169" s="66"/>
      <c r="AM169" s="66"/>
      <c r="AN169" s="66"/>
    </row>
    <row r="170" spans="1:40" ht="15.75" customHeight="1" x14ac:dyDescent="0.25">
      <c r="A170" s="66"/>
      <c r="B170" s="68"/>
      <c r="C170" s="68"/>
      <c r="D170" s="68"/>
      <c r="E170" s="68"/>
      <c r="F170" s="68"/>
      <c r="G170" s="68"/>
      <c r="H170" s="96"/>
      <c r="I170" s="68"/>
      <c r="J170" s="68"/>
      <c r="K170" s="68"/>
      <c r="L170" s="69"/>
      <c r="M170" s="68"/>
      <c r="N170" s="68"/>
      <c r="O170" s="69"/>
      <c r="P170" s="69"/>
      <c r="Q170" s="69"/>
      <c r="R170" s="68"/>
      <c r="S170" s="68"/>
      <c r="T170" s="69"/>
      <c r="U170" s="69"/>
      <c r="V170" s="69"/>
      <c r="W170" s="69"/>
      <c r="X170" s="69"/>
      <c r="Y170" s="69"/>
      <c r="Z170" s="69"/>
      <c r="AA170" s="69"/>
      <c r="AB170" s="69"/>
      <c r="AC170" s="68"/>
      <c r="AD170" s="69"/>
      <c r="AE170" s="69"/>
      <c r="AF170" s="69"/>
      <c r="AG170" s="69"/>
      <c r="AH170" s="66"/>
      <c r="AI170" s="66"/>
      <c r="AJ170" s="66"/>
      <c r="AK170" s="66"/>
      <c r="AL170" s="66"/>
      <c r="AM170" s="66"/>
      <c r="AN170" s="66"/>
    </row>
    <row r="171" spans="1:40" ht="15.75" customHeight="1" x14ac:dyDescent="0.25">
      <c r="A171" s="66"/>
      <c r="B171" s="68"/>
      <c r="C171" s="68"/>
      <c r="D171" s="68"/>
      <c r="E171" s="68"/>
      <c r="F171" s="68"/>
      <c r="G171" s="68"/>
      <c r="H171" s="96"/>
      <c r="I171" s="68"/>
      <c r="J171" s="68"/>
      <c r="K171" s="68"/>
      <c r="L171" s="69"/>
      <c r="M171" s="68"/>
      <c r="N171" s="68"/>
      <c r="O171" s="69"/>
      <c r="P171" s="69"/>
      <c r="Q171" s="69"/>
      <c r="R171" s="68"/>
      <c r="S171" s="68"/>
      <c r="T171" s="69"/>
      <c r="U171" s="69"/>
      <c r="V171" s="69"/>
      <c r="W171" s="69"/>
      <c r="X171" s="69"/>
      <c r="Y171" s="69"/>
      <c r="Z171" s="69"/>
      <c r="AA171" s="69"/>
      <c r="AB171" s="69"/>
      <c r="AC171" s="68"/>
      <c r="AD171" s="69"/>
      <c r="AE171" s="69"/>
      <c r="AF171" s="69"/>
      <c r="AG171" s="69"/>
      <c r="AH171" s="66"/>
      <c r="AI171" s="66"/>
      <c r="AJ171" s="66"/>
      <c r="AK171" s="66"/>
      <c r="AL171" s="66"/>
      <c r="AM171" s="66"/>
      <c r="AN171" s="66"/>
    </row>
    <row r="172" spans="1:40" ht="15.75" customHeight="1" x14ac:dyDescent="0.25">
      <c r="A172" s="66"/>
      <c r="B172" s="68"/>
      <c r="C172" s="68"/>
      <c r="D172" s="68"/>
      <c r="E172" s="68"/>
      <c r="F172" s="68"/>
      <c r="G172" s="68"/>
      <c r="H172" s="96"/>
      <c r="I172" s="68"/>
      <c r="J172" s="68"/>
      <c r="K172" s="68"/>
      <c r="L172" s="69"/>
      <c r="M172" s="68"/>
      <c r="N172" s="68"/>
      <c r="O172" s="69"/>
      <c r="P172" s="69"/>
      <c r="Q172" s="69"/>
      <c r="R172" s="68"/>
      <c r="S172" s="68"/>
      <c r="T172" s="69"/>
      <c r="U172" s="69"/>
      <c r="V172" s="69"/>
      <c r="W172" s="69"/>
      <c r="X172" s="69"/>
      <c r="Y172" s="69"/>
      <c r="Z172" s="69"/>
      <c r="AA172" s="69"/>
      <c r="AB172" s="69"/>
      <c r="AC172" s="68"/>
      <c r="AD172" s="69"/>
      <c r="AE172" s="69"/>
      <c r="AF172" s="69"/>
      <c r="AG172" s="69"/>
      <c r="AH172" s="66"/>
      <c r="AI172" s="66"/>
      <c r="AJ172" s="66"/>
      <c r="AK172" s="66"/>
      <c r="AL172" s="66"/>
      <c r="AM172" s="66"/>
      <c r="AN172" s="66"/>
    </row>
    <row r="173" spans="1:40" ht="15.75" customHeight="1" x14ac:dyDescent="0.25">
      <c r="A173" s="66"/>
      <c r="B173" s="68"/>
      <c r="C173" s="68"/>
      <c r="D173" s="68"/>
      <c r="E173" s="68"/>
      <c r="F173" s="68"/>
      <c r="G173" s="68"/>
      <c r="H173" s="96"/>
      <c r="I173" s="68"/>
      <c r="J173" s="68"/>
      <c r="K173" s="68"/>
      <c r="L173" s="69"/>
      <c r="M173" s="68"/>
      <c r="N173" s="68"/>
      <c r="O173" s="69"/>
      <c r="P173" s="69"/>
      <c r="Q173" s="69"/>
      <c r="R173" s="68"/>
      <c r="S173" s="68"/>
      <c r="T173" s="69"/>
      <c r="U173" s="69"/>
      <c r="V173" s="69"/>
      <c r="W173" s="69"/>
      <c r="X173" s="69"/>
      <c r="Y173" s="69"/>
      <c r="Z173" s="69"/>
      <c r="AA173" s="69"/>
      <c r="AB173" s="69"/>
      <c r="AC173" s="68"/>
      <c r="AD173" s="69"/>
      <c r="AE173" s="69"/>
      <c r="AF173" s="69"/>
      <c r="AG173" s="69"/>
      <c r="AH173" s="66"/>
      <c r="AI173" s="66"/>
      <c r="AJ173" s="66"/>
      <c r="AK173" s="66"/>
      <c r="AL173" s="66"/>
      <c r="AM173" s="66"/>
      <c r="AN173" s="66"/>
    </row>
    <row r="174" spans="1:40" ht="15.75" customHeight="1" x14ac:dyDescent="0.25">
      <c r="A174" s="66"/>
      <c r="B174" s="68"/>
      <c r="C174" s="68"/>
      <c r="D174" s="68"/>
      <c r="E174" s="68"/>
      <c r="F174" s="68"/>
      <c r="G174" s="68"/>
      <c r="H174" s="96"/>
      <c r="I174" s="68"/>
      <c r="J174" s="68"/>
      <c r="K174" s="68"/>
      <c r="L174" s="69"/>
      <c r="M174" s="68"/>
      <c r="N174" s="68"/>
      <c r="O174" s="69"/>
      <c r="P174" s="69"/>
      <c r="Q174" s="69"/>
      <c r="R174" s="68"/>
      <c r="S174" s="68"/>
      <c r="T174" s="69"/>
      <c r="U174" s="69"/>
      <c r="V174" s="69"/>
      <c r="W174" s="69"/>
      <c r="X174" s="69"/>
      <c r="Y174" s="69"/>
      <c r="Z174" s="69"/>
      <c r="AA174" s="69"/>
      <c r="AB174" s="69"/>
      <c r="AC174" s="68"/>
      <c r="AD174" s="69"/>
      <c r="AE174" s="69"/>
      <c r="AF174" s="69"/>
      <c r="AG174" s="69"/>
      <c r="AH174" s="66"/>
      <c r="AI174" s="66"/>
      <c r="AJ174" s="66"/>
      <c r="AK174" s="66"/>
      <c r="AL174" s="66"/>
      <c r="AM174" s="66"/>
      <c r="AN174" s="66"/>
    </row>
    <row r="175" spans="1:40" ht="15.75" customHeight="1" x14ac:dyDescent="0.25">
      <c r="A175" s="66"/>
      <c r="B175" s="68"/>
      <c r="C175" s="68"/>
      <c r="D175" s="68"/>
      <c r="E175" s="68"/>
      <c r="F175" s="68"/>
      <c r="G175" s="68"/>
      <c r="H175" s="96"/>
      <c r="I175" s="68"/>
      <c r="J175" s="68"/>
      <c r="K175" s="68"/>
      <c r="L175" s="69"/>
      <c r="M175" s="68"/>
      <c r="N175" s="68"/>
      <c r="O175" s="69"/>
      <c r="P175" s="69"/>
      <c r="Q175" s="69"/>
      <c r="R175" s="68"/>
      <c r="S175" s="68"/>
      <c r="T175" s="69"/>
      <c r="U175" s="69"/>
      <c r="V175" s="69"/>
      <c r="W175" s="69"/>
      <c r="X175" s="69"/>
      <c r="Y175" s="69"/>
      <c r="Z175" s="69"/>
      <c r="AA175" s="69"/>
      <c r="AB175" s="69"/>
      <c r="AC175" s="68"/>
      <c r="AD175" s="69"/>
      <c r="AE175" s="69"/>
      <c r="AF175" s="69"/>
      <c r="AG175" s="69"/>
      <c r="AH175" s="66"/>
      <c r="AI175" s="66"/>
      <c r="AJ175" s="66"/>
      <c r="AK175" s="66"/>
      <c r="AL175" s="66"/>
      <c r="AM175" s="66"/>
      <c r="AN175" s="66"/>
    </row>
    <row r="176" spans="1:40" ht="15.75" customHeight="1" x14ac:dyDescent="0.25">
      <c r="A176" s="66"/>
      <c r="B176" s="68"/>
      <c r="C176" s="68"/>
      <c r="D176" s="68"/>
      <c r="E176" s="68"/>
      <c r="F176" s="68"/>
      <c r="G176" s="68"/>
      <c r="H176" s="96"/>
      <c r="I176" s="68"/>
      <c r="J176" s="68"/>
      <c r="K176" s="68"/>
      <c r="L176" s="69"/>
      <c r="M176" s="68"/>
      <c r="N176" s="68"/>
      <c r="O176" s="69"/>
      <c r="P176" s="69"/>
      <c r="Q176" s="69"/>
      <c r="R176" s="68"/>
      <c r="S176" s="68"/>
      <c r="T176" s="69"/>
      <c r="U176" s="69"/>
      <c r="V176" s="69"/>
      <c r="W176" s="69"/>
      <c r="X176" s="69"/>
      <c r="Y176" s="69"/>
      <c r="Z176" s="69"/>
      <c r="AA176" s="69"/>
      <c r="AB176" s="69"/>
      <c r="AC176" s="68"/>
      <c r="AD176" s="69"/>
      <c r="AE176" s="69"/>
      <c r="AF176" s="69"/>
      <c r="AG176" s="69"/>
      <c r="AH176" s="66"/>
      <c r="AI176" s="66"/>
      <c r="AJ176" s="66"/>
      <c r="AK176" s="66"/>
      <c r="AL176" s="66"/>
      <c r="AM176" s="66"/>
      <c r="AN176" s="66"/>
    </row>
    <row r="177" spans="1:40" ht="15.75" customHeight="1" x14ac:dyDescent="0.25">
      <c r="A177" s="66"/>
      <c r="B177" s="68"/>
      <c r="C177" s="68"/>
      <c r="D177" s="68"/>
      <c r="E177" s="68"/>
      <c r="F177" s="68"/>
      <c r="G177" s="68"/>
      <c r="H177" s="96"/>
      <c r="I177" s="68"/>
      <c r="J177" s="68"/>
      <c r="K177" s="68"/>
      <c r="L177" s="69"/>
      <c r="M177" s="68"/>
      <c r="N177" s="68"/>
      <c r="O177" s="69"/>
      <c r="P177" s="69"/>
      <c r="Q177" s="69"/>
      <c r="R177" s="68"/>
      <c r="S177" s="68"/>
      <c r="T177" s="69"/>
      <c r="U177" s="69"/>
      <c r="V177" s="69"/>
      <c r="W177" s="69"/>
      <c r="X177" s="69"/>
      <c r="Y177" s="69"/>
      <c r="Z177" s="69"/>
      <c r="AA177" s="69"/>
      <c r="AB177" s="69"/>
      <c r="AC177" s="68"/>
      <c r="AD177" s="69"/>
      <c r="AE177" s="69"/>
      <c r="AF177" s="69"/>
      <c r="AG177" s="69"/>
      <c r="AH177" s="66"/>
      <c r="AI177" s="66"/>
      <c r="AJ177" s="66"/>
      <c r="AK177" s="66"/>
      <c r="AL177" s="66"/>
      <c r="AM177" s="66"/>
      <c r="AN177" s="66"/>
    </row>
    <row r="178" spans="1:40" ht="15.75" customHeight="1" x14ac:dyDescent="0.25">
      <c r="A178" s="66"/>
      <c r="B178" s="68"/>
      <c r="C178" s="68"/>
      <c r="D178" s="68"/>
      <c r="E178" s="68"/>
      <c r="F178" s="68"/>
      <c r="G178" s="68"/>
      <c r="H178" s="96"/>
      <c r="I178" s="68"/>
      <c r="J178" s="68"/>
      <c r="K178" s="68"/>
      <c r="L178" s="69"/>
      <c r="M178" s="68"/>
      <c r="N178" s="68"/>
      <c r="O178" s="69"/>
      <c r="P178" s="69"/>
      <c r="Q178" s="69"/>
      <c r="R178" s="68"/>
      <c r="S178" s="68"/>
      <c r="T178" s="69"/>
      <c r="U178" s="69"/>
      <c r="V178" s="69"/>
      <c r="W178" s="69"/>
      <c r="X178" s="69"/>
      <c r="Y178" s="69"/>
      <c r="Z178" s="69"/>
      <c r="AA178" s="69"/>
      <c r="AB178" s="69"/>
      <c r="AC178" s="68"/>
      <c r="AD178" s="69"/>
      <c r="AE178" s="69"/>
      <c r="AF178" s="69"/>
      <c r="AG178" s="69"/>
      <c r="AH178" s="66"/>
      <c r="AI178" s="66"/>
      <c r="AJ178" s="66"/>
      <c r="AK178" s="66"/>
      <c r="AL178" s="66"/>
      <c r="AM178" s="66"/>
      <c r="AN178" s="66"/>
    </row>
    <row r="179" spans="1:40" ht="15.75" customHeight="1" x14ac:dyDescent="0.25">
      <c r="A179" s="66"/>
      <c r="B179" s="68"/>
      <c r="C179" s="68"/>
      <c r="D179" s="68"/>
      <c r="E179" s="68"/>
      <c r="F179" s="68"/>
      <c r="G179" s="68"/>
      <c r="H179" s="96"/>
      <c r="I179" s="68"/>
      <c r="J179" s="68"/>
      <c r="K179" s="68"/>
      <c r="L179" s="69"/>
      <c r="M179" s="68"/>
      <c r="N179" s="68"/>
      <c r="O179" s="69"/>
      <c r="P179" s="69"/>
      <c r="Q179" s="69"/>
      <c r="R179" s="68"/>
      <c r="S179" s="68"/>
      <c r="T179" s="69"/>
      <c r="U179" s="69"/>
      <c r="V179" s="69"/>
      <c r="W179" s="69"/>
      <c r="X179" s="69"/>
      <c r="Y179" s="69"/>
      <c r="Z179" s="69"/>
      <c r="AA179" s="69"/>
      <c r="AB179" s="69"/>
      <c r="AC179" s="68"/>
      <c r="AD179" s="69"/>
      <c r="AE179" s="69"/>
      <c r="AF179" s="69"/>
      <c r="AG179" s="69"/>
      <c r="AH179" s="66"/>
      <c r="AI179" s="66"/>
      <c r="AJ179" s="66"/>
      <c r="AK179" s="66"/>
      <c r="AL179" s="66"/>
      <c r="AM179" s="66"/>
      <c r="AN179" s="66"/>
    </row>
    <row r="180" spans="1:40" ht="15.75" customHeight="1" x14ac:dyDescent="0.25">
      <c r="A180" s="66"/>
      <c r="B180" s="68"/>
      <c r="C180" s="68"/>
      <c r="D180" s="68"/>
      <c r="E180" s="68"/>
      <c r="F180" s="68"/>
      <c r="G180" s="68"/>
      <c r="H180" s="96"/>
      <c r="I180" s="68"/>
      <c r="J180" s="68"/>
      <c r="K180" s="68"/>
      <c r="L180" s="69"/>
      <c r="M180" s="68"/>
      <c r="N180" s="68"/>
      <c r="O180" s="69"/>
      <c r="P180" s="69"/>
      <c r="Q180" s="69"/>
      <c r="R180" s="68"/>
      <c r="S180" s="68"/>
      <c r="T180" s="69"/>
      <c r="U180" s="69"/>
      <c r="V180" s="69"/>
      <c r="W180" s="69"/>
      <c r="X180" s="69"/>
      <c r="Y180" s="69"/>
      <c r="Z180" s="69"/>
      <c r="AA180" s="69"/>
      <c r="AB180" s="69"/>
      <c r="AC180" s="68"/>
      <c r="AD180" s="69"/>
      <c r="AE180" s="69"/>
      <c r="AF180" s="69"/>
      <c r="AG180" s="69"/>
      <c r="AH180" s="66"/>
      <c r="AI180" s="66"/>
      <c r="AJ180" s="66"/>
      <c r="AK180" s="66"/>
      <c r="AL180" s="66"/>
      <c r="AM180" s="66"/>
      <c r="AN180" s="66"/>
    </row>
    <row r="181" spans="1:40" ht="15.75" customHeight="1" x14ac:dyDescent="0.25">
      <c r="A181" s="66"/>
      <c r="B181" s="68"/>
      <c r="C181" s="68"/>
      <c r="D181" s="68"/>
      <c r="E181" s="68"/>
      <c r="F181" s="68"/>
      <c r="G181" s="68"/>
      <c r="H181" s="96"/>
      <c r="I181" s="68"/>
      <c r="J181" s="68"/>
      <c r="K181" s="68"/>
      <c r="L181" s="69"/>
      <c r="M181" s="68"/>
      <c r="N181" s="68"/>
      <c r="O181" s="69"/>
      <c r="P181" s="69"/>
      <c r="Q181" s="69"/>
      <c r="R181" s="68"/>
      <c r="S181" s="68"/>
      <c r="T181" s="69"/>
      <c r="U181" s="69"/>
      <c r="V181" s="69"/>
      <c r="W181" s="69"/>
      <c r="X181" s="69"/>
      <c r="Y181" s="69"/>
      <c r="Z181" s="69"/>
      <c r="AA181" s="69"/>
      <c r="AB181" s="69"/>
      <c r="AC181" s="68"/>
      <c r="AD181" s="69"/>
      <c r="AE181" s="69"/>
      <c r="AF181" s="69"/>
      <c r="AG181" s="69"/>
      <c r="AH181" s="66"/>
      <c r="AI181" s="66"/>
      <c r="AJ181" s="66"/>
      <c r="AK181" s="66"/>
      <c r="AL181" s="66"/>
      <c r="AM181" s="66"/>
      <c r="AN181" s="66"/>
    </row>
    <row r="182" spans="1:40" ht="15.75" customHeight="1" x14ac:dyDescent="0.25">
      <c r="A182" s="66"/>
      <c r="B182" s="68"/>
      <c r="C182" s="68"/>
      <c r="D182" s="68"/>
      <c r="E182" s="68"/>
      <c r="F182" s="68"/>
      <c r="G182" s="68"/>
      <c r="H182" s="96"/>
      <c r="I182" s="68"/>
      <c r="J182" s="68"/>
      <c r="K182" s="68"/>
      <c r="L182" s="69"/>
      <c r="M182" s="68"/>
      <c r="N182" s="68"/>
      <c r="O182" s="69"/>
      <c r="P182" s="69"/>
      <c r="Q182" s="69"/>
      <c r="R182" s="68"/>
      <c r="S182" s="68"/>
      <c r="T182" s="69"/>
      <c r="U182" s="69"/>
      <c r="V182" s="69"/>
      <c r="W182" s="69"/>
      <c r="X182" s="69"/>
      <c r="Y182" s="69"/>
      <c r="Z182" s="69"/>
      <c r="AA182" s="69"/>
      <c r="AB182" s="69"/>
      <c r="AC182" s="68"/>
      <c r="AD182" s="69"/>
      <c r="AE182" s="69"/>
      <c r="AF182" s="69"/>
      <c r="AG182" s="69"/>
      <c r="AH182" s="66"/>
      <c r="AI182" s="66"/>
      <c r="AJ182" s="66"/>
      <c r="AK182" s="66"/>
      <c r="AL182" s="66"/>
      <c r="AM182" s="66"/>
      <c r="AN182" s="66"/>
    </row>
    <row r="183" spans="1:40" ht="15.75" customHeight="1" x14ac:dyDescent="0.25">
      <c r="A183" s="66"/>
      <c r="B183" s="68"/>
      <c r="C183" s="68"/>
      <c r="D183" s="68"/>
      <c r="E183" s="68"/>
      <c r="F183" s="68"/>
      <c r="G183" s="68"/>
      <c r="H183" s="96"/>
      <c r="I183" s="68"/>
      <c r="J183" s="68"/>
      <c r="K183" s="68"/>
      <c r="L183" s="69"/>
      <c r="M183" s="68"/>
      <c r="N183" s="68"/>
      <c r="O183" s="69"/>
      <c r="P183" s="69"/>
      <c r="Q183" s="69"/>
      <c r="R183" s="68"/>
      <c r="S183" s="68"/>
      <c r="T183" s="69"/>
      <c r="U183" s="69"/>
      <c r="V183" s="69"/>
      <c r="W183" s="69"/>
      <c r="X183" s="69"/>
      <c r="Y183" s="69"/>
      <c r="Z183" s="69"/>
      <c r="AA183" s="69"/>
      <c r="AB183" s="69"/>
      <c r="AC183" s="68"/>
      <c r="AD183" s="69"/>
      <c r="AE183" s="69"/>
      <c r="AF183" s="69"/>
      <c r="AG183" s="69"/>
      <c r="AH183" s="66"/>
      <c r="AI183" s="66"/>
      <c r="AJ183" s="66"/>
      <c r="AK183" s="66"/>
      <c r="AL183" s="66"/>
      <c r="AM183" s="66"/>
      <c r="AN183" s="66"/>
    </row>
    <row r="184" spans="1:40" ht="15.75" customHeight="1" x14ac:dyDescent="0.25">
      <c r="A184" s="66"/>
      <c r="B184" s="68"/>
      <c r="C184" s="68"/>
      <c r="D184" s="68"/>
      <c r="E184" s="68"/>
      <c r="F184" s="68"/>
      <c r="G184" s="68"/>
      <c r="H184" s="96"/>
      <c r="I184" s="68"/>
      <c r="J184" s="68"/>
      <c r="K184" s="68"/>
      <c r="L184" s="69"/>
      <c r="M184" s="68"/>
      <c r="N184" s="68"/>
      <c r="O184" s="69"/>
      <c r="P184" s="69"/>
      <c r="Q184" s="69"/>
      <c r="R184" s="68"/>
      <c r="S184" s="68"/>
      <c r="T184" s="69"/>
      <c r="U184" s="69"/>
      <c r="V184" s="69"/>
      <c r="W184" s="69"/>
      <c r="X184" s="69"/>
      <c r="Y184" s="69"/>
      <c r="Z184" s="69"/>
      <c r="AA184" s="69"/>
      <c r="AB184" s="69"/>
      <c r="AC184" s="68"/>
      <c r="AD184" s="69"/>
      <c r="AE184" s="69"/>
      <c r="AF184" s="69"/>
      <c r="AG184" s="69"/>
      <c r="AH184" s="66"/>
      <c r="AI184" s="66"/>
      <c r="AJ184" s="66"/>
      <c r="AK184" s="66"/>
      <c r="AL184" s="66"/>
      <c r="AM184" s="66"/>
      <c r="AN184" s="66"/>
    </row>
    <row r="185" spans="1:40" ht="15.75" customHeight="1" x14ac:dyDescent="0.25">
      <c r="A185" s="66"/>
      <c r="B185" s="68"/>
      <c r="C185" s="68"/>
      <c r="D185" s="68"/>
      <c r="E185" s="68"/>
      <c r="F185" s="68"/>
      <c r="G185" s="68"/>
      <c r="H185" s="96"/>
      <c r="I185" s="68"/>
      <c r="J185" s="68"/>
      <c r="K185" s="68"/>
      <c r="L185" s="69"/>
      <c r="M185" s="68"/>
      <c r="N185" s="68"/>
      <c r="O185" s="69"/>
      <c r="P185" s="69"/>
      <c r="Q185" s="69"/>
      <c r="R185" s="68"/>
      <c r="S185" s="68"/>
      <c r="T185" s="69"/>
      <c r="U185" s="69"/>
      <c r="V185" s="69"/>
      <c r="W185" s="69"/>
      <c r="X185" s="69"/>
      <c r="Y185" s="69"/>
      <c r="Z185" s="69"/>
      <c r="AA185" s="69"/>
      <c r="AB185" s="69"/>
      <c r="AC185" s="68"/>
      <c r="AD185" s="69"/>
      <c r="AE185" s="69"/>
      <c r="AF185" s="69"/>
      <c r="AG185" s="69"/>
      <c r="AH185" s="66"/>
      <c r="AI185" s="66"/>
      <c r="AJ185" s="66"/>
      <c r="AK185" s="66"/>
      <c r="AL185" s="66"/>
      <c r="AM185" s="66"/>
      <c r="AN185" s="66"/>
    </row>
    <row r="186" spans="1:40" ht="15.75" customHeight="1" x14ac:dyDescent="0.25">
      <c r="A186" s="66"/>
      <c r="B186" s="68"/>
      <c r="C186" s="68"/>
      <c r="D186" s="68"/>
      <c r="E186" s="68"/>
      <c r="F186" s="68"/>
      <c r="G186" s="68"/>
      <c r="H186" s="96"/>
      <c r="I186" s="68"/>
      <c r="J186" s="68"/>
      <c r="K186" s="68"/>
      <c r="L186" s="69"/>
      <c r="M186" s="68"/>
      <c r="N186" s="68"/>
      <c r="O186" s="69"/>
      <c r="P186" s="69"/>
      <c r="Q186" s="69"/>
      <c r="R186" s="68"/>
      <c r="S186" s="68"/>
      <c r="T186" s="69"/>
      <c r="U186" s="69"/>
      <c r="V186" s="69"/>
      <c r="W186" s="69"/>
      <c r="X186" s="69"/>
      <c r="Y186" s="69"/>
      <c r="Z186" s="69"/>
      <c r="AA186" s="69"/>
      <c r="AB186" s="69"/>
      <c r="AC186" s="68"/>
      <c r="AD186" s="69"/>
      <c r="AE186" s="69"/>
      <c r="AF186" s="69"/>
      <c r="AG186" s="69"/>
      <c r="AH186" s="66"/>
      <c r="AI186" s="66"/>
      <c r="AJ186" s="66"/>
      <c r="AK186" s="66"/>
      <c r="AL186" s="66"/>
      <c r="AM186" s="66"/>
      <c r="AN186" s="66"/>
    </row>
    <row r="187" spans="1:40" ht="15.75" customHeight="1" x14ac:dyDescent="0.25">
      <c r="A187" s="66"/>
      <c r="B187" s="68"/>
      <c r="C187" s="68"/>
      <c r="D187" s="68"/>
      <c r="E187" s="68"/>
      <c r="F187" s="68"/>
      <c r="G187" s="68"/>
      <c r="H187" s="96"/>
      <c r="I187" s="68"/>
      <c r="J187" s="68"/>
      <c r="K187" s="68"/>
      <c r="L187" s="69"/>
      <c r="M187" s="68"/>
      <c r="N187" s="68"/>
      <c r="O187" s="69"/>
      <c r="P187" s="69"/>
      <c r="Q187" s="69"/>
      <c r="R187" s="68"/>
      <c r="S187" s="68"/>
      <c r="T187" s="69"/>
      <c r="U187" s="69"/>
      <c r="V187" s="69"/>
      <c r="W187" s="69"/>
      <c r="X187" s="69"/>
      <c r="Y187" s="69"/>
      <c r="Z187" s="69"/>
      <c r="AA187" s="69"/>
      <c r="AB187" s="69"/>
      <c r="AC187" s="68"/>
      <c r="AD187" s="69"/>
      <c r="AE187" s="69"/>
      <c r="AF187" s="69"/>
      <c r="AG187" s="69"/>
      <c r="AH187" s="66"/>
      <c r="AI187" s="66"/>
      <c r="AJ187" s="66"/>
      <c r="AK187" s="66"/>
      <c r="AL187" s="66"/>
      <c r="AM187" s="66"/>
      <c r="AN187" s="66"/>
    </row>
    <row r="188" spans="1:40" ht="15.75" customHeight="1" x14ac:dyDescent="0.25">
      <c r="A188" s="66"/>
      <c r="B188" s="68"/>
      <c r="C188" s="68"/>
      <c r="D188" s="68"/>
      <c r="E188" s="68"/>
      <c r="F188" s="68"/>
      <c r="G188" s="68"/>
      <c r="H188" s="96"/>
      <c r="I188" s="68"/>
      <c r="J188" s="68"/>
      <c r="K188" s="68"/>
      <c r="L188" s="69"/>
      <c r="M188" s="68"/>
      <c r="N188" s="68"/>
      <c r="O188" s="69"/>
      <c r="P188" s="69"/>
      <c r="Q188" s="69"/>
      <c r="R188" s="68"/>
      <c r="S188" s="68"/>
      <c r="T188" s="69"/>
      <c r="U188" s="69"/>
      <c r="V188" s="69"/>
      <c r="W188" s="69"/>
      <c r="X188" s="69"/>
      <c r="Y188" s="69"/>
      <c r="Z188" s="69"/>
      <c r="AA188" s="69"/>
      <c r="AB188" s="69"/>
      <c r="AC188" s="68"/>
      <c r="AD188" s="69"/>
      <c r="AE188" s="69"/>
      <c r="AF188" s="69"/>
      <c r="AG188" s="69"/>
      <c r="AH188" s="66"/>
      <c r="AI188" s="66"/>
      <c r="AJ188" s="66"/>
      <c r="AK188" s="66"/>
      <c r="AL188" s="66"/>
      <c r="AM188" s="66"/>
      <c r="AN188" s="66"/>
    </row>
    <row r="189" spans="1:40" ht="15.75" customHeight="1" x14ac:dyDescent="0.25">
      <c r="A189" s="66"/>
      <c r="B189" s="68"/>
      <c r="C189" s="68"/>
      <c r="D189" s="68"/>
      <c r="E189" s="68"/>
      <c r="F189" s="68"/>
      <c r="G189" s="68"/>
      <c r="H189" s="96"/>
      <c r="I189" s="68"/>
      <c r="J189" s="68"/>
      <c r="K189" s="68"/>
      <c r="L189" s="69"/>
      <c r="M189" s="68"/>
      <c r="N189" s="68"/>
      <c r="O189" s="69"/>
      <c r="P189" s="69"/>
      <c r="Q189" s="69"/>
      <c r="R189" s="68"/>
      <c r="S189" s="68"/>
      <c r="T189" s="69"/>
      <c r="U189" s="69"/>
      <c r="V189" s="69"/>
      <c r="W189" s="69"/>
      <c r="X189" s="69"/>
      <c r="Y189" s="69"/>
      <c r="Z189" s="69"/>
      <c r="AA189" s="69"/>
      <c r="AB189" s="69"/>
      <c r="AC189" s="68"/>
      <c r="AD189" s="69"/>
      <c r="AE189" s="69"/>
      <c r="AF189" s="69"/>
      <c r="AG189" s="69"/>
      <c r="AH189" s="66"/>
      <c r="AI189" s="66"/>
      <c r="AJ189" s="66"/>
      <c r="AK189" s="66"/>
      <c r="AL189" s="66"/>
      <c r="AM189" s="66"/>
      <c r="AN189" s="66"/>
    </row>
    <row r="190" spans="1:40" ht="15.75" customHeight="1" x14ac:dyDescent="0.25">
      <c r="A190" s="66"/>
      <c r="B190" s="68"/>
      <c r="C190" s="68"/>
      <c r="D190" s="68"/>
      <c r="E190" s="68"/>
      <c r="F190" s="68"/>
      <c r="G190" s="68"/>
      <c r="H190" s="96"/>
      <c r="I190" s="68"/>
      <c r="J190" s="68"/>
      <c r="K190" s="68"/>
      <c r="L190" s="69"/>
      <c r="M190" s="68"/>
      <c r="N190" s="68"/>
      <c r="O190" s="69"/>
      <c r="P190" s="69"/>
      <c r="Q190" s="69"/>
      <c r="R190" s="68"/>
      <c r="S190" s="68"/>
      <c r="T190" s="69"/>
      <c r="U190" s="69"/>
      <c r="V190" s="69"/>
      <c r="W190" s="69"/>
      <c r="X190" s="69"/>
      <c r="Y190" s="69"/>
      <c r="Z190" s="69"/>
      <c r="AA190" s="69"/>
      <c r="AB190" s="69"/>
      <c r="AC190" s="68"/>
      <c r="AD190" s="69"/>
      <c r="AE190" s="69"/>
      <c r="AF190" s="69"/>
      <c r="AG190" s="69"/>
      <c r="AH190" s="66"/>
      <c r="AI190" s="66"/>
      <c r="AJ190" s="66"/>
      <c r="AK190" s="66"/>
      <c r="AL190" s="66"/>
      <c r="AM190" s="66"/>
      <c r="AN190" s="66"/>
    </row>
    <row r="191" spans="1:40" ht="15.75" customHeight="1" x14ac:dyDescent="0.25">
      <c r="A191" s="66"/>
      <c r="B191" s="68"/>
      <c r="C191" s="68"/>
      <c r="D191" s="68"/>
      <c r="E191" s="68"/>
      <c r="F191" s="68"/>
      <c r="G191" s="68"/>
      <c r="H191" s="96"/>
      <c r="I191" s="68"/>
      <c r="J191" s="68"/>
      <c r="K191" s="68"/>
      <c r="L191" s="69"/>
      <c r="M191" s="68"/>
      <c r="N191" s="68"/>
      <c r="O191" s="69"/>
      <c r="P191" s="69"/>
      <c r="Q191" s="69"/>
      <c r="R191" s="68"/>
      <c r="S191" s="68"/>
      <c r="T191" s="69"/>
      <c r="U191" s="69"/>
      <c r="V191" s="69"/>
      <c r="W191" s="69"/>
      <c r="X191" s="69"/>
      <c r="Y191" s="69"/>
      <c r="Z191" s="69"/>
      <c r="AA191" s="69"/>
      <c r="AB191" s="69"/>
      <c r="AC191" s="68"/>
      <c r="AD191" s="69"/>
      <c r="AE191" s="69"/>
      <c r="AF191" s="69"/>
      <c r="AG191" s="69"/>
      <c r="AH191" s="66"/>
      <c r="AI191" s="66"/>
      <c r="AJ191" s="66"/>
      <c r="AK191" s="66"/>
      <c r="AL191" s="66"/>
      <c r="AM191" s="66"/>
      <c r="AN191" s="66"/>
    </row>
    <row r="192" spans="1:40" ht="15.75" customHeight="1" x14ac:dyDescent="0.25">
      <c r="A192" s="66"/>
      <c r="B192" s="68"/>
      <c r="C192" s="68"/>
      <c r="D192" s="68"/>
      <c r="E192" s="68"/>
      <c r="F192" s="68"/>
      <c r="G192" s="68"/>
      <c r="H192" s="96"/>
      <c r="I192" s="68"/>
      <c r="J192" s="68"/>
      <c r="K192" s="68"/>
      <c r="L192" s="69"/>
      <c r="M192" s="68"/>
      <c r="N192" s="68"/>
      <c r="O192" s="69"/>
      <c r="P192" s="69"/>
      <c r="Q192" s="69"/>
      <c r="R192" s="68"/>
      <c r="S192" s="68"/>
      <c r="T192" s="69"/>
      <c r="U192" s="69"/>
      <c r="V192" s="69"/>
      <c r="W192" s="69"/>
      <c r="X192" s="69"/>
      <c r="Y192" s="69"/>
      <c r="Z192" s="69"/>
      <c r="AA192" s="69"/>
      <c r="AB192" s="69"/>
      <c r="AC192" s="68"/>
      <c r="AD192" s="69"/>
      <c r="AE192" s="69"/>
      <c r="AF192" s="69"/>
      <c r="AG192" s="69"/>
      <c r="AH192" s="66"/>
      <c r="AI192" s="66"/>
      <c r="AJ192" s="66"/>
      <c r="AK192" s="66"/>
      <c r="AL192" s="66"/>
      <c r="AM192" s="66"/>
      <c r="AN192" s="66"/>
    </row>
    <row r="193" spans="1:40" ht="15.75" customHeight="1" x14ac:dyDescent="0.25">
      <c r="A193" s="66"/>
      <c r="B193" s="68"/>
      <c r="C193" s="68"/>
      <c r="D193" s="68"/>
      <c r="E193" s="68"/>
      <c r="F193" s="68"/>
      <c r="G193" s="68"/>
      <c r="H193" s="96"/>
      <c r="I193" s="68"/>
      <c r="J193" s="68"/>
      <c r="K193" s="68"/>
      <c r="L193" s="69"/>
      <c r="M193" s="68"/>
      <c r="N193" s="68"/>
      <c r="O193" s="69"/>
      <c r="P193" s="69"/>
      <c r="Q193" s="69"/>
      <c r="R193" s="68"/>
      <c r="S193" s="68"/>
      <c r="T193" s="69"/>
      <c r="U193" s="69"/>
      <c r="V193" s="69"/>
      <c r="W193" s="69"/>
      <c r="X193" s="69"/>
      <c r="Y193" s="69"/>
      <c r="Z193" s="69"/>
      <c r="AA193" s="69"/>
      <c r="AB193" s="69"/>
      <c r="AC193" s="68"/>
      <c r="AD193" s="69"/>
      <c r="AE193" s="69"/>
      <c r="AF193" s="69"/>
      <c r="AG193" s="69"/>
      <c r="AH193" s="66"/>
      <c r="AI193" s="66"/>
      <c r="AJ193" s="66"/>
      <c r="AK193" s="66"/>
      <c r="AL193" s="66"/>
      <c r="AM193" s="66"/>
      <c r="AN193" s="66"/>
    </row>
    <row r="194" spans="1:40" ht="15.75" customHeight="1" x14ac:dyDescent="0.25">
      <c r="A194" s="66"/>
      <c r="B194" s="68"/>
      <c r="C194" s="68"/>
      <c r="D194" s="68"/>
      <c r="E194" s="68"/>
      <c r="F194" s="68"/>
      <c r="G194" s="68"/>
      <c r="H194" s="96"/>
      <c r="I194" s="68"/>
      <c r="J194" s="68"/>
      <c r="K194" s="68"/>
      <c r="L194" s="69"/>
      <c r="M194" s="68"/>
      <c r="N194" s="68"/>
      <c r="O194" s="69"/>
      <c r="P194" s="69"/>
      <c r="Q194" s="69"/>
      <c r="R194" s="68"/>
      <c r="S194" s="68"/>
      <c r="T194" s="69"/>
      <c r="U194" s="69"/>
      <c r="V194" s="69"/>
      <c r="W194" s="69"/>
      <c r="X194" s="69"/>
      <c r="Y194" s="69"/>
      <c r="Z194" s="69"/>
      <c r="AA194" s="69"/>
      <c r="AB194" s="69"/>
      <c r="AC194" s="68"/>
      <c r="AD194" s="69"/>
      <c r="AE194" s="69"/>
      <c r="AF194" s="69"/>
      <c r="AG194" s="69"/>
      <c r="AH194" s="66"/>
      <c r="AI194" s="66"/>
      <c r="AJ194" s="66"/>
      <c r="AK194" s="66"/>
      <c r="AL194" s="66"/>
      <c r="AM194" s="66"/>
      <c r="AN194" s="66"/>
    </row>
    <row r="195" spans="1:40" ht="15.75" customHeight="1" x14ac:dyDescent="0.25">
      <c r="A195" s="66"/>
      <c r="B195" s="68"/>
      <c r="C195" s="68"/>
      <c r="D195" s="68"/>
      <c r="E195" s="68"/>
      <c r="F195" s="68"/>
      <c r="G195" s="68"/>
      <c r="H195" s="96"/>
      <c r="I195" s="68"/>
      <c r="J195" s="68"/>
      <c r="K195" s="68"/>
      <c r="L195" s="69"/>
      <c r="M195" s="68"/>
      <c r="N195" s="68"/>
      <c r="O195" s="69"/>
      <c r="P195" s="69"/>
      <c r="Q195" s="69"/>
      <c r="R195" s="68"/>
      <c r="S195" s="68"/>
      <c r="T195" s="69"/>
      <c r="U195" s="69"/>
      <c r="V195" s="69"/>
      <c r="W195" s="69"/>
      <c r="X195" s="69"/>
      <c r="Y195" s="69"/>
      <c r="Z195" s="69"/>
      <c r="AA195" s="69"/>
      <c r="AB195" s="69"/>
      <c r="AC195" s="68"/>
      <c r="AD195" s="69"/>
      <c r="AE195" s="69"/>
      <c r="AF195" s="69"/>
      <c r="AG195" s="69"/>
      <c r="AH195" s="66"/>
      <c r="AI195" s="66"/>
      <c r="AJ195" s="66"/>
      <c r="AK195" s="66"/>
      <c r="AL195" s="66"/>
      <c r="AM195" s="66"/>
      <c r="AN195" s="66"/>
    </row>
    <row r="196" spans="1:40" ht="15.75" customHeight="1" x14ac:dyDescent="0.25">
      <c r="A196" s="66"/>
      <c r="B196" s="68"/>
      <c r="C196" s="68"/>
      <c r="D196" s="68"/>
      <c r="E196" s="68"/>
      <c r="F196" s="68"/>
      <c r="G196" s="68"/>
      <c r="H196" s="96"/>
      <c r="I196" s="68"/>
      <c r="J196" s="68"/>
      <c r="K196" s="68"/>
      <c r="L196" s="69"/>
      <c r="M196" s="68"/>
      <c r="N196" s="68"/>
      <c r="O196" s="69"/>
      <c r="P196" s="69"/>
      <c r="Q196" s="69"/>
      <c r="R196" s="68"/>
      <c r="S196" s="68"/>
      <c r="T196" s="69"/>
      <c r="U196" s="69"/>
      <c r="V196" s="69"/>
      <c r="W196" s="69"/>
      <c r="X196" s="69"/>
      <c r="Y196" s="69"/>
      <c r="Z196" s="69"/>
      <c r="AA196" s="69"/>
      <c r="AB196" s="69"/>
      <c r="AC196" s="68"/>
      <c r="AD196" s="69"/>
      <c r="AE196" s="69"/>
      <c r="AF196" s="69"/>
      <c r="AG196" s="69"/>
      <c r="AH196" s="66"/>
      <c r="AI196" s="66"/>
      <c r="AJ196" s="66"/>
      <c r="AK196" s="66"/>
      <c r="AL196" s="66"/>
      <c r="AM196" s="66"/>
      <c r="AN196" s="66"/>
    </row>
    <row r="197" spans="1:40" ht="15.75" customHeight="1" x14ac:dyDescent="0.25">
      <c r="A197" s="66"/>
      <c r="B197" s="68"/>
      <c r="C197" s="68"/>
      <c r="D197" s="68"/>
      <c r="E197" s="68"/>
      <c r="F197" s="68"/>
      <c r="G197" s="68"/>
      <c r="H197" s="96"/>
      <c r="I197" s="68"/>
      <c r="J197" s="68"/>
      <c r="K197" s="68"/>
      <c r="L197" s="69"/>
      <c r="M197" s="68"/>
      <c r="N197" s="68"/>
      <c r="O197" s="69"/>
      <c r="P197" s="69"/>
      <c r="Q197" s="69"/>
      <c r="R197" s="68"/>
      <c r="S197" s="68"/>
      <c r="T197" s="69"/>
      <c r="U197" s="69"/>
      <c r="V197" s="69"/>
      <c r="W197" s="69"/>
      <c r="X197" s="69"/>
      <c r="Y197" s="69"/>
      <c r="Z197" s="69"/>
      <c r="AA197" s="69"/>
      <c r="AB197" s="69"/>
      <c r="AC197" s="68"/>
      <c r="AD197" s="69"/>
      <c r="AE197" s="69"/>
      <c r="AF197" s="69"/>
      <c r="AG197" s="69"/>
      <c r="AH197" s="66"/>
      <c r="AI197" s="66"/>
      <c r="AJ197" s="66"/>
      <c r="AK197" s="66"/>
      <c r="AL197" s="66"/>
      <c r="AM197" s="66"/>
      <c r="AN197" s="66"/>
    </row>
    <row r="198" spans="1:40" ht="15.75" customHeight="1" x14ac:dyDescent="0.25">
      <c r="A198" s="66"/>
      <c r="B198" s="68"/>
      <c r="C198" s="68"/>
      <c r="D198" s="68"/>
      <c r="E198" s="68"/>
      <c r="F198" s="68"/>
      <c r="G198" s="68"/>
      <c r="H198" s="96"/>
      <c r="I198" s="68"/>
      <c r="J198" s="68"/>
      <c r="K198" s="68"/>
      <c r="L198" s="98"/>
      <c r="M198" s="68"/>
      <c r="N198" s="68"/>
      <c r="O198" s="69"/>
      <c r="P198" s="69"/>
      <c r="Q198" s="69"/>
      <c r="R198" s="68"/>
      <c r="S198" s="68"/>
      <c r="T198" s="69"/>
      <c r="U198" s="69"/>
      <c r="V198" s="69"/>
      <c r="W198" s="69"/>
      <c r="X198" s="69"/>
      <c r="Y198" s="69"/>
      <c r="Z198" s="69"/>
      <c r="AA198" s="69"/>
      <c r="AB198" s="69"/>
      <c r="AC198" s="68"/>
      <c r="AD198" s="69"/>
      <c r="AE198" s="69"/>
      <c r="AF198" s="69"/>
      <c r="AG198" s="69"/>
      <c r="AH198" s="66"/>
      <c r="AI198" s="66"/>
      <c r="AJ198" s="66"/>
      <c r="AK198" s="66"/>
      <c r="AL198" s="66"/>
      <c r="AM198" s="66"/>
      <c r="AN198" s="66"/>
    </row>
    <row r="199" spans="1:40" ht="15.75" customHeight="1" x14ac:dyDescent="0.25">
      <c r="A199" s="66"/>
      <c r="B199" s="68"/>
      <c r="C199" s="68"/>
      <c r="D199" s="68"/>
      <c r="E199" s="68"/>
      <c r="F199" s="68"/>
      <c r="G199" s="68"/>
      <c r="H199" s="96"/>
      <c r="I199" s="68"/>
      <c r="J199" s="68"/>
      <c r="K199" s="68"/>
      <c r="L199" s="98"/>
      <c r="M199" s="68"/>
      <c r="N199" s="68"/>
      <c r="O199" s="69"/>
      <c r="P199" s="69"/>
      <c r="Q199" s="69"/>
      <c r="R199" s="68"/>
      <c r="S199" s="68"/>
      <c r="T199" s="69"/>
      <c r="U199" s="69"/>
      <c r="V199" s="69"/>
      <c r="W199" s="69"/>
      <c r="X199" s="69"/>
      <c r="Y199" s="69"/>
      <c r="Z199" s="69"/>
      <c r="AA199" s="69"/>
      <c r="AB199" s="69"/>
      <c r="AC199" s="68"/>
      <c r="AD199" s="69"/>
      <c r="AE199" s="69"/>
      <c r="AF199" s="69"/>
      <c r="AG199" s="69"/>
      <c r="AH199" s="66"/>
      <c r="AI199" s="66"/>
      <c r="AJ199" s="66"/>
      <c r="AK199" s="66"/>
      <c r="AL199" s="66"/>
      <c r="AM199" s="66"/>
      <c r="AN199" s="66"/>
    </row>
    <row r="200" spans="1:40" ht="15.75" customHeight="1" x14ac:dyDescent="0.25">
      <c r="A200" s="66"/>
      <c r="B200" s="68"/>
      <c r="C200" s="68"/>
      <c r="D200" s="68"/>
      <c r="E200" s="68"/>
      <c r="F200" s="68"/>
      <c r="G200" s="68"/>
      <c r="H200" s="96"/>
      <c r="I200" s="68"/>
      <c r="J200" s="68"/>
      <c r="K200" s="68"/>
      <c r="L200" s="98"/>
      <c r="M200" s="68"/>
      <c r="N200" s="68"/>
      <c r="O200" s="69"/>
      <c r="P200" s="69"/>
      <c r="Q200" s="69"/>
      <c r="R200" s="68"/>
      <c r="S200" s="68"/>
      <c r="T200" s="69"/>
      <c r="U200" s="69"/>
      <c r="V200" s="69"/>
      <c r="W200" s="69"/>
      <c r="X200" s="69"/>
      <c r="Y200" s="69"/>
      <c r="Z200" s="69"/>
      <c r="AA200" s="69"/>
      <c r="AB200" s="69"/>
      <c r="AC200" s="68"/>
      <c r="AD200" s="69"/>
      <c r="AE200" s="69"/>
      <c r="AF200" s="69"/>
      <c r="AG200" s="69"/>
      <c r="AH200" s="66"/>
      <c r="AI200" s="66"/>
      <c r="AJ200" s="66"/>
      <c r="AK200" s="66"/>
      <c r="AL200" s="66"/>
      <c r="AM200" s="66"/>
      <c r="AN200" s="66"/>
    </row>
    <row r="201" spans="1:40" ht="15.75" customHeight="1" x14ac:dyDescent="0.25">
      <c r="A201" s="66"/>
      <c r="B201" s="68"/>
      <c r="C201" s="68"/>
      <c r="D201" s="68"/>
      <c r="E201" s="68"/>
      <c r="F201" s="68"/>
      <c r="G201" s="68"/>
      <c r="H201" s="96"/>
      <c r="I201" s="68"/>
      <c r="J201" s="68"/>
      <c r="K201" s="68"/>
      <c r="L201" s="98"/>
      <c r="M201" s="68"/>
      <c r="N201" s="68"/>
      <c r="O201" s="69"/>
      <c r="P201" s="69"/>
      <c r="Q201" s="69"/>
      <c r="R201" s="68"/>
      <c r="S201" s="68"/>
      <c r="T201" s="69"/>
      <c r="U201" s="69"/>
      <c r="V201" s="69"/>
      <c r="W201" s="69"/>
      <c r="X201" s="69"/>
      <c r="Y201" s="69"/>
      <c r="Z201" s="69"/>
      <c r="AA201" s="69"/>
      <c r="AB201" s="69"/>
      <c r="AC201" s="68"/>
      <c r="AD201" s="69"/>
      <c r="AE201" s="69"/>
      <c r="AF201" s="69"/>
      <c r="AG201" s="69"/>
      <c r="AH201" s="66"/>
      <c r="AI201" s="66"/>
      <c r="AJ201" s="66"/>
      <c r="AK201" s="66"/>
      <c r="AL201" s="66"/>
      <c r="AM201" s="66"/>
      <c r="AN201" s="66"/>
    </row>
    <row r="202" spans="1:40" ht="15.75" customHeight="1" x14ac:dyDescent="0.25">
      <c r="A202" s="66"/>
      <c r="B202" s="68"/>
      <c r="C202" s="68"/>
      <c r="D202" s="68"/>
      <c r="E202" s="68"/>
      <c r="F202" s="68"/>
      <c r="G202" s="68"/>
      <c r="H202" s="96"/>
      <c r="I202" s="68"/>
      <c r="J202" s="68"/>
      <c r="K202" s="68"/>
      <c r="L202" s="98"/>
      <c r="M202" s="68"/>
      <c r="N202" s="68"/>
      <c r="O202" s="69"/>
      <c r="P202" s="69"/>
      <c r="Q202" s="69"/>
      <c r="R202" s="68"/>
      <c r="S202" s="68"/>
      <c r="T202" s="69"/>
      <c r="U202" s="69"/>
      <c r="V202" s="69"/>
      <c r="W202" s="69"/>
      <c r="X202" s="69"/>
      <c r="Y202" s="69"/>
      <c r="Z202" s="69"/>
      <c r="AA202" s="69"/>
      <c r="AB202" s="69"/>
      <c r="AC202" s="68"/>
      <c r="AD202" s="69"/>
      <c r="AE202" s="69"/>
      <c r="AF202" s="69"/>
      <c r="AG202" s="69"/>
      <c r="AH202" s="66"/>
      <c r="AI202" s="66"/>
      <c r="AJ202" s="66"/>
      <c r="AK202" s="66"/>
      <c r="AL202" s="66"/>
      <c r="AM202" s="66"/>
      <c r="AN202" s="66"/>
    </row>
    <row r="203" spans="1:40" ht="15.75" customHeight="1" x14ac:dyDescent="0.25">
      <c r="A203" s="66"/>
      <c r="B203" s="68"/>
      <c r="C203" s="68"/>
      <c r="D203" s="68"/>
      <c r="E203" s="68"/>
      <c r="F203" s="68"/>
      <c r="G203" s="68"/>
      <c r="H203" s="96"/>
      <c r="I203" s="68"/>
      <c r="J203" s="68"/>
      <c r="K203" s="68"/>
      <c r="L203" s="98"/>
      <c r="M203" s="68"/>
      <c r="N203" s="68"/>
      <c r="O203" s="69"/>
      <c r="P203" s="69"/>
      <c r="Q203" s="69"/>
      <c r="R203" s="68"/>
      <c r="S203" s="68"/>
      <c r="T203" s="69"/>
      <c r="U203" s="69"/>
      <c r="V203" s="69"/>
      <c r="W203" s="69"/>
      <c r="X203" s="69"/>
      <c r="Y203" s="69"/>
      <c r="Z203" s="69"/>
      <c r="AA203" s="69"/>
      <c r="AB203" s="69"/>
      <c r="AC203" s="68"/>
      <c r="AD203" s="69"/>
      <c r="AE203" s="69"/>
      <c r="AF203" s="69"/>
      <c r="AG203" s="69"/>
      <c r="AH203" s="66"/>
      <c r="AI203" s="66"/>
      <c r="AJ203" s="66"/>
      <c r="AK203" s="66"/>
      <c r="AL203" s="66"/>
      <c r="AM203" s="66"/>
      <c r="AN203" s="66"/>
    </row>
    <row r="204" spans="1:40" ht="15.75" customHeight="1" x14ac:dyDescent="0.25">
      <c r="A204" s="66"/>
      <c r="B204" s="68"/>
      <c r="C204" s="68"/>
      <c r="D204" s="68"/>
      <c r="E204" s="68"/>
      <c r="F204" s="68"/>
      <c r="G204" s="68"/>
      <c r="H204" s="96"/>
      <c r="I204" s="68"/>
      <c r="J204" s="68"/>
      <c r="K204" s="68"/>
      <c r="L204" s="98"/>
      <c r="M204" s="68"/>
      <c r="N204" s="68"/>
      <c r="O204" s="69"/>
      <c r="P204" s="69"/>
      <c r="Q204" s="69"/>
      <c r="R204" s="68"/>
      <c r="S204" s="68"/>
      <c r="T204" s="69"/>
      <c r="U204" s="69"/>
      <c r="V204" s="69"/>
      <c r="W204" s="69"/>
      <c r="X204" s="69"/>
      <c r="Y204" s="69"/>
      <c r="Z204" s="69"/>
      <c r="AA204" s="69"/>
      <c r="AB204" s="69"/>
      <c r="AC204" s="68"/>
      <c r="AD204" s="69"/>
      <c r="AE204" s="69"/>
      <c r="AF204" s="69"/>
      <c r="AG204" s="69"/>
      <c r="AH204" s="66"/>
      <c r="AI204" s="66"/>
      <c r="AJ204" s="66"/>
      <c r="AK204" s="66"/>
      <c r="AL204" s="66"/>
      <c r="AM204" s="66"/>
      <c r="AN204" s="66"/>
    </row>
    <row r="205" spans="1:40" ht="15.75" customHeight="1" x14ac:dyDescent="0.25">
      <c r="A205" s="66"/>
      <c r="B205" s="68"/>
      <c r="C205" s="68"/>
      <c r="D205" s="68"/>
      <c r="E205" s="68"/>
      <c r="F205" s="68"/>
      <c r="G205" s="68"/>
      <c r="H205" s="96"/>
      <c r="I205" s="68"/>
      <c r="J205" s="68"/>
      <c r="K205" s="68"/>
      <c r="L205" s="98"/>
      <c r="M205" s="68"/>
      <c r="N205" s="68"/>
      <c r="O205" s="69"/>
      <c r="P205" s="69"/>
      <c r="Q205" s="69"/>
      <c r="R205" s="68"/>
      <c r="S205" s="68"/>
      <c r="T205" s="69"/>
      <c r="U205" s="69"/>
      <c r="V205" s="69"/>
      <c r="W205" s="69"/>
      <c r="X205" s="69"/>
      <c r="Y205" s="69"/>
      <c r="Z205" s="69"/>
      <c r="AA205" s="69"/>
      <c r="AB205" s="69"/>
      <c r="AC205" s="68"/>
      <c r="AD205" s="69"/>
      <c r="AE205" s="69"/>
      <c r="AF205" s="69"/>
      <c r="AG205" s="69"/>
      <c r="AH205" s="66"/>
      <c r="AI205" s="66"/>
      <c r="AJ205" s="66"/>
      <c r="AK205" s="66"/>
      <c r="AL205" s="66"/>
      <c r="AM205" s="66"/>
      <c r="AN205" s="66"/>
    </row>
    <row r="206" spans="1:40" ht="15.75" customHeight="1" x14ac:dyDescent="0.25">
      <c r="A206" s="66"/>
      <c r="B206" s="68"/>
      <c r="C206" s="68"/>
      <c r="D206" s="68"/>
      <c r="E206" s="68"/>
      <c r="F206" s="68"/>
      <c r="G206" s="68"/>
      <c r="H206" s="96"/>
      <c r="I206" s="68"/>
      <c r="J206" s="68"/>
      <c r="K206" s="68"/>
      <c r="L206" s="98"/>
      <c r="M206" s="68"/>
      <c r="N206" s="68"/>
      <c r="O206" s="69"/>
      <c r="P206" s="69"/>
      <c r="Q206" s="69"/>
      <c r="R206" s="68"/>
      <c r="S206" s="68"/>
      <c r="T206" s="69"/>
      <c r="U206" s="69"/>
      <c r="V206" s="69"/>
      <c r="W206" s="69"/>
      <c r="X206" s="69"/>
      <c r="Y206" s="69"/>
      <c r="Z206" s="69"/>
      <c r="AA206" s="69"/>
      <c r="AB206" s="69"/>
      <c r="AC206" s="68"/>
      <c r="AD206" s="69"/>
      <c r="AE206" s="69"/>
      <c r="AF206" s="69"/>
      <c r="AG206" s="69"/>
      <c r="AH206" s="66"/>
      <c r="AI206" s="66"/>
      <c r="AJ206" s="66"/>
      <c r="AK206" s="66"/>
      <c r="AL206" s="66"/>
      <c r="AM206" s="66"/>
      <c r="AN206" s="66"/>
    </row>
    <row r="207" spans="1:40" ht="15.75" customHeight="1" x14ac:dyDescent="0.25">
      <c r="A207" s="66"/>
      <c r="B207" s="68"/>
      <c r="C207" s="68"/>
      <c r="D207" s="68"/>
      <c r="E207" s="68"/>
      <c r="F207" s="68"/>
      <c r="G207" s="68"/>
      <c r="H207" s="69"/>
      <c r="I207" s="68"/>
      <c r="J207" s="68"/>
      <c r="K207" s="68"/>
      <c r="L207" s="98"/>
      <c r="M207" s="68"/>
      <c r="N207" s="68"/>
      <c r="O207" s="69"/>
      <c r="P207" s="69"/>
      <c r="Q207" s="69"/>
      <c r="R207" s="68"/>
      <c r="S207" s="68"/>
      <c r="T207" s="69"/>
      <c r="U207" s="69"/>
      <c r="V207" s="69"/>
      <c r="W207" s="69"/>
      <c r="X207" s="69"/>
      <c r="Y207" s="69"/>
      <c r="Z207" s="69"/>
      <c r="AA207" s="69"/>
      <c r="AB207" s="69"/>
      <c r="AC207" s="68"/>
      <c r="AD207" s="69"/>
      <c r="AE207" s="69"/>
      <c r="AF207" s="69"/>
      <c r="AG207" s="69"/>
      <c r="AH207" s="66"/>
      <c r="AI207" s="66"/>
      <c r="AJ207" s="66"/>
      <c r="AK207" s="66"/>
      <c r="AL207" s="66"/>
      <c r="AM207" s="66"/>
      <c r="AN207" s="66"/>
    </row>
    <row r="208" spans="1:40" ht="15.75" customHeight="1" x14ac:dyDescent="0.25">
      <c r="A208" s="66"/>
      <c r="B208" s="68"/>
      <c r="C208" s="68"/>
      <c r="D208" s="68"/>
      <c r="E208" s="68"/>
      <c r="F208" s="68"/>
      <c r="G208" s="68"/>
      <c r="H208" s="69"/>
      <c r="I208" s="68"/>
      <c r="J208" s="68"/>
      <c r="K208" s="68"/>
      <c r="L208" s="98"/>
      <c r="M208" s="68"/>
      <c r="N208" s="68"/>
      <c r="O208" s="69"/>
      <c r="P208" s="69"/>
      <c r="Q208" s="69"/>
      <c r="R208" s="68"/>
      <c r="S208" s="68"/>
      <c r="T208" s="69"/>
      <c r="U208" s="69"/>
      <c r="V208" s="69"/>
      <c r="W208" s="69"/>
      <c r="X208" s="69"/>
      <c r="Y208" s="69"/>
      <c r="Z208" s="69"/>
      <c r="AA208" s="69"/>
      <c r="AB208" s="69"/>
      <c r="AC208" s="68"/>
      <c r="AD208" s="69"/>
      <c r="AE208" s="69"/>
      <c r="AF208" s="69"/>
      <c r="AG208" s="69"/>
      <c r="AH208" s="66"/>
      <c r="AI208" s="66"/>
      <c r="AJ208" s="66"/>
      <c r="AK208" s="66"/>
      <c r="AL208" s="66"/>
      <c r="AM208" s="66"/>
      <c r="AN208" s="66"/>
    </row>
    <row r="209" spans="1:40" ht="15.75" customHeight="1" x14ac:dyDescent="0.25">
      <c r="A209" s="66"/>
      <c r="B209" s="68"/>
      <c r="C209" s="68"/>
      <c r="D209" s="68"/>
      <c r="E209" s="68"/>
      <c r="F209" s="68"/>
      <c r="G209" s="68"/>
      <c r="H209" s="69"/>
      <c r="I209" s="68"/>
      <c r="J209" s="68"/>
      <c r="K209" s="68"/>
      <c r="L209" s="98"/>
      <c r="M209" s="68"/>
      <c r="N209" s="68"/>
      <c r="O209" s="69"/>
      <c r="P209" s="69"/>
      <c r="Q209" s="69"/>
      <c r="R209" s="68"/>
      <c r="S209" s="68"/>
      <c r="T209" s="69"/>
      <c r="U209" s="69"/>
      <c r="V209" s="69"/>
      <c r="W209" s="69"/>
      <c r="X209" s="69"/>
      <c r="Y209" s="69"/>
      <c r="Z209" s="69"/>
      <c r="AA209" s="69"/>
      <c r="AB209" s="69"/>
      <c r="AC209" s="68"/>
      <c r="AD209" s="69"/>
      <c r="AE209" s="69"/>
      <c r="AF209" s="69"/>
      <c r="AG209" s="69"/>
      <c r="AH209" s="66"/>
      <c r="AI209" s="66"/>
      <c r="AJ209" s="66"/>
      <c r="AK209" s="66"/>
      <c r="AL209" s="66"/>
      <c r="AM209" s="66"/>
      <c r="AN209" s="66"/>
    </row>
    <row r="210" spans="1:40" ht="15.75" customHeight="1" x14ac:dyDescent="0.25">
      <c r="A210" s="66"/>
      <c r="B210" s="68"/>
      <c r="C210" s="68"/>
      <c r="D210" s="68"/>
      <c r="E210" s="68"/>
      <c r="F210" s="68"/>
      <c r="G210" s="68"/>
      <c r="H210" s="69"/>
      <c r="I210" s="68"/>
      <c r="J210" s="68"/>
      <c r="K210" s="68"/>
      <c r="L210" s="98"/>
      <c r="M210" s="68"/>
      <c r="N210" s="68"/>
      <c r="O210" s="69"/>
      <c r="P210" s="69"/>
      <c r="Q210" s="69"/>
      <c r="R210" s="68"/>
      <c r="S210" s="68"/>
      <c r="T210" s="69"/>
      <c r="U210" s="69"/>
      <c r="V210" s="69"/>
      <c r="W210" s="69"/>
      <c r="X210" s="69"/>
      <c r="Y210" s="69"/>
      <c r="Z210" s="69"/>
      <c r="AA210" s="69"/>
      <c r="AB210" s="69"/>
      <c r="AC210" s="68"/>
      <c r="AD210" s="69"/>
      <c r="AE210" s="69"/>
      <c r="AF210" s="69"/>
      <c r="AG210" s="69"/>
      <c r="AH210" s="66"/>
      <c r="AI210" s="66"/>
      <c r="AJ210" s="66"/>
      <c r="AK210" s="66"/>
      <c r="AL210" s="66"/>
      <c r="AM210" s="66"/>
      <c r="AN210" s="66"/>
    </row>
    <row r="211" spans="1:40" ht="15.75" customHeight="1" x14ac:dyDescent="0.25">
      <c r="A211" s="66"/>
      <c r="B211" s="68"/>
      <c r="C211" s="68"/>
      <c r="D211" s="68"/>
      <c r="E211" s="68"/>
      <c r="F211" s="68"/>
      <c r="G211" s="68"/>
      <c r="H211" s="69"/>
      <c r="I211" s="68"/>
      <c r="J211" s="68"/>
      <c r="K211" s="68"/>
      <c r="L211" s="98"/>
      <c r="M211" s="68"/>
      <c r="N211" s="68"/>
      <c r="O211" s="69"/>
      <c r="P211" s="69"/>
      <c r="Q211" s="69"/>
      <c r="R211" s="68"/>
      <c r="S211" s="68"/>
      <c r="T211" s="69"/>
      <c r="U211" s="69"/>
      <c r="V211" s="69"/>
      <c r="W211" s="69"/>
      <c r="X211" s="69"/>
      <c r="Y211" s="69"/>
      <c r="Z211" s="69"/>
      <c r="AA211" s="69"/>
      <c r="AB211" s="69"/>
      <c r="AC211" s="68"/>
      <c r="AD211" s="69"/>
      <c r="AE211" s="69"/>
      <c r="AF211" s="69"/>
      <c r="AG211" s="69"/>
      <c r="AH211" s="66"/>
      <c r="AI211" s="66"/>
      <c r="AJ211" s="66"/>
      <c r="AK211" s="66"/>
      <c r="AL211" s="66"/>
      <c r="AM211" s="66"/>
      <c r="AN211" s="66"/>
    </row>
    <row r="212" spans="1:40" ht="15.75" customHeight="1" x14ac:dyDescent="0.25">
      <c r="A212" s="66"/>
      <c r="B212" s="68"/>
      <c r="C212" s="68"/>
      <c r="D212" s="68"/>
      <c r="E212" s="68"/>
      <c r="F212" s="68"/>
      <c r="G212" s="68"/>
      <c r="H212" s="69"/>
      <c r="I212" s="68"/>
      <c r="J212" s="68"/>
      <c r="K212" s="68"/>
      <c r="L212" s="98"/>
      <c r="M212" s="68"/>
      <c r="N212" s="68"/>
      <c r="O212" s="69"/>
      <c r="P212" s="69"/>
      <c r="Q212" s="69"/>
      <c r="R212" s="68"/>
      <c r="S212" s="68"/>
      <c r="T212" s="69"/>
      <c r="U212" s="69"/>
      <c r="V212" s="69"/>
      <c r="W212" s="69"/>
      <c r="X212" s="69"/>
      <c r="Y212" s="69"/>
      <c r="Z212" s="69"/>
      <c r="AA212" s="69"/>
      <c r="AB212" s="69"/>
      <c r="AC212" s="68"/>
      <c r="AD212" s="69"/>
      <c r="AE212" s="69"/>
      <c r="AF212" s="69"/>
      <c r="AG212" s="69"/>
      <c r="AH212" s="66"/>
      <c r="AI212" s="66"/>
      <c r="AJ212" s="66"/>
      <c r="AK212" s="66"/>
      <c r="AL212" s="66"/>
      <c r="AM212" s="66"/>
      <c r="AN212" s="66"/>
    </row>
    <row r="213" spans="1:40" ht="15.75" customHeight="1" x14ac:dyDescent="0.25">
      <c r="A213" s="66"/>
      <c r="B213" s="68"/>
      <c r="C213" s="68"/>
      <c r="D213" s="68"/>
      <c r="E213" s="68"/>
      <c r="F213" s="68"/>
      <c r="G213" s="68"/>
      <c r="H213" s="69"/>
      <c r="I213" s="68"/>
      <c r="J213" s="68"/>
      <c r="K213" s="68"/>
      <c r="L213" s="98"/>
      <c r="M213" s="68"/>
      <c r="N213" s="68"/>
      <c r="O213" s="69"/>
      <c r="P213" s="69"/>
      <c r="Q213" s="69"/>
      <c r="R213" s="68"/>
      <c r="S213" s="68"/>
      <c r="T213" s="69"/>
      <c r="U213" s="69"/>
      <c r="V213" s="69"/>
      <c r="W213" s="69"/>
      <c r="X213" s="69"/>
      <c r="Y213" s="69"/>
      <c r="Z213" s="69"/>
      <c r="AA213" s="69"/>
      <c r="AB213" s="69"/>
      <c r="AC213" s="68"/>
      <c r="AD213" s="69"/>
      <c r="AE213" s="69"/>
      <c r="AF213" s="69"/>
      <c r="AG213" s="69"/>
      <c r="AH213" s="66"/>
      <c r="AI213" s="66"/>
      <c r="AJ213" s="66"/>
      <c r="AK213" s="66"/>
      <c r="AL213" s="66"/>
      <c r="AM213" s="66"/>
      <c r="AN213" s="66"/>
    </row>
    <row r="214" spans="1:40" ht="15.75" customHeight="1" x14ac:dyDescent="0.25">
      <c r="A214" s="66"/>
      <c r="B214" s="68"/>
      <c r="C214" s="68"/>
      <c r="D214" s="68"/>
      <c r="E214" s="68"/>
      <c r="F214" s="68"/>
      <c r="G214" s="68"/>
      <c r="H214" s="69"/>
      <c r="I214" s="68"/>
      <c r="J214" s="68"/>
      <c r="K214" s="68"/>
      <c r="L214" s="98"/>
      <c r="M214" s="68"/>
      <c r="N214" s="68"/>
      <c r="O214" s="69"/>
      <c r="P214" s="69"/>
      <c r="Q214" s="69"/>
      <c r="R214" s="68"/>
      <c r="S214" s="68"/>
      <c r="T214" s="69"/>
      <c r="U214" s="69"/>
      <c r="V214" s="69"/>
      <c r="W214" s="69"/>
      <c r="X214" s="69"/>
      <c r="Y214" s="69"/>
      <c r="Z214" s="69"/>
      <c r="AA214" s="69"/>
      <c r="AB214" s="69"/>
      <c r="AC214" s="68"/>
      <c r="AD214" s="69"/>
      <c r="AE214" s="69"/>
      <c r="AF214" s="69"/>
      <c r="AG214" s="69"/>
      <c r="AH214" s="66"/>
      <c r="AI214" s="66"/>
      <c r="AJ214" s="66"/>
      <c r="AK214" s="66"/>
      <c r="AL214" s="66"/>
      <c r="AM214" s="66"/>
      <c r="AN214" s="66"/>
    </row>
    <row r="215" spans="1:40" ht="15.75" customHeight="1" x14ac:dyDescent="0.25">
      <c r="A215" s="66"/>
      <c r="B215" s="68"/>
      <c r="C215" s="68"/>
      <c r="D215" s="68"/>
      <c r="E215" s="68"/>
      <c r="F215" s="68"/>
      <c r="G215" s="68"/>
      <c r="H215" s="69"/>
      <c r="I215" s="68"/>
      <c r="J215" s="68"/>
      <c r="K215" s="68"/>
      <c r="L215" s="98"/>
      <c r="M215" s="68"/>
      <c r="N215" s="68"/>
      <c r="O215" s="69"/>
      <c r="P215" s="69"/>
      <c r="Q215" s="69"/>
      <c r="R215" s="68"/>
      <c r="S215" s="68"/>
      <c r="T215" s="69"/>
      <c r="U215" s="69"/>
      <c r="V215" s="69"/>
      <c r="W215" s="69"/>
      <c r="X215" s="69"/>
      <c r="Y215" s="69"/>
      <c r="Z215" s="69"/>
      <c r="AA215" s="69"/>
      <c r="AB215" s="69"/>
      <c r="AC215" s="68"/>
      <c r="AD215" s="69"/>
      <c r="AE215" s="69"/>
      <c r="AF215" s="69"/>
      <c r="AG215" s="69"/>
      <c r="AH215" s="66"/>
      <c r="AI215" s="66"/>
      <c r="AJ215" s="66"/>
      <c r="AK215" s="66"/>
      <c r="AL215" s="66"/>
      <c r="AM215" s="66"/>
      <c r="AN215" s="66"/>
    </row>
    <row r="216" spans="1:40" ht="15.75" customHeight="1" x14ac:dyDescent="0.25">
      <c r="A216" s="66"/>
      <c r="B216" s="68"/>
      <c r="C216" s="68"/>
      <c r="D216" s="68"/>
      <c r="E216" s="68"/>
      <c r="F216" s="68"/>
      <c r="G216" s="68"/>
      <c r="H216" s="69"/>
      <c r="I216" s="68"/>
      <c r="J216" s="68"/>
      <c r="K216" s="68"/>
      <c r="L216" s="98"/>
      <c r="M216" s="68"/>
      <c r="N216" s="68"/>
      <c r="O216" s="69"/>
      <c r="P216" s="69"/>
      <c r="Q216" s="69"/>
      <c r="R216" s="68"/>
      <c r="S216" s="68"/>
      <c r="T216" s="69"/>
      <c r="U216" s="69"/>
      <c r="V216" s="69"/>
      <c r="W216" s="69"/>
      <c r="X216" s="69"/>
      <c r="Y216" s="69"/>
      <c r="Z216" s="69"/>
      <c r="AA216" s="69"/>
      <c r="AB216" s="69"/>
      <c r="AC216" s="68"/>
      <c r="AD216" s="69"/>
      <c r="AE216" s="69"/>
      <c r="AF216" s="69"/>
      <c r="AG216" s="69"/>
      <c r="AH216" s="66"/>
      <c r="AI216" s="66"/>
      <c r="AJ216" s="66"/>
      <c r="AK216" s="66"/>
      <c r="AL216" s="66"/>
      <c r="AM216" s="66"/>
      <c r="AN216" s="66"/>
    </row>
    <row r="217" spans="1:40" ht="15.75" customHeight="1" x14ac:dyDescent="0.25">
      <c r="A217" s="66"/>
      <c r="B217" s="68"/>
      <c r="C217" s="68"/>
      <c r="D217" s="68"/>
      <c r="E217" s="68"/>
      <c r="F217" s="68"/>
      <c r="G217" s="68"/>
      <c r="H217" s="69"/>
      <c r="I217" s="68"/>
      <c r="J217" s="68"/>
      <c r="K217" s="68"/>
      <c r="L217" s="98"/>
      <c r="M217" s="68"/>
      <c r="N217" s="68"/>
      <c r="O217" s="69"/>
      <c r="P217" s="69"/>
      <c r="Q217" s="69"/>
      <c r="R217" s="68"/>
      <c r="S217" s="68"/>
      <c r="T217" s="69"/>
      <c r="U217" s="69"/>
      <c r="V217" s="69"/>
      <c r="W217" s="69"/>
      <c r="X217" s="69"/>
      <c r="Y217" s="69"/>
      <c r="Z217" s="69"/>
      <c r="AA217" s="69"/>
      <c r="AB217" s="69"/>
      <c r="AC217" s="68"/>
      <c r="AD217" s="69"/>
      <c r="AE217" s="69"/>
      <c r="AF217" s="69"/>
      <c r="AG217" s="69"/>
      <c r="AH217" s="66"/>
      <c r="AI217" s="66"/>
      <c r="AJ217" s="66"/>
      <c r="AK217" s="66"/>
      <c r="AL217" s="66"/>
      <c r="AM217" s="66"/>
      <c r="AN217" s="66"/>
    </row>
    <row r="218" spans="1:40" ht="15.75" customHeight="1" x14ac:dyDescent="0.25">
      <c r="A218" s="66"/>
      <c r="B218" s="68"/>
      <c r="C218" s="68"/>
      <c r="D218" s="68"/>
      <c r="E218" s="68"/>
      <c r="F218" s="68"/>
      <c r="G218" s="68"/>
      <c r="H218" s="69"/>
      <c r="I218" s="68"/>
      <c r="J218" s="68"/>
      <c r="K218" s="68"/>
      <c r="L218" s="98"/>
      <c r="M218" s="68"/>
      <c r="N218" s="68"/>
      <c r="O218" s="69"/>
      <c r="P218" s="69"/>
      <c r="Q218" s="69"/>
      <c r="R218" s="68"/>
      <c r="S218" s="68"/>
      <c r="T218" s="69"/>
      <c r="U218" s="69"/>
      <c r="V218" s="69"/>
      <c r="W218" s="69"/>
      <c r="X218" s="69"/>
      <c r="Y218" s="69"/>
      <c r="Z218" s="69"/>
      <c r="AA218" s="69"/>
      <c r="AB218" s="69"/>
      <c r="AC218" s="68"/>
      <c r="AD218" s="69"/>
      <c r="AE218" s="69"/>
      <c r="AF218" s="69"/>
      <c r="AG218" s="69"/>
      <c r="AH218" s="66"/>
      <c r="AI218" s="66"/>
      <c r="AJ218" s="66"/>
      <c r="AK218" s="66"/>
      <c r="AL218" s="66"/>
      <c r="AM218" s="66"/>
      <c r="AN218" s="66"/>
    </row>
    <row r="219" spans="1:40" ht="15.75" customHeight="1" x14ac:dyDescent="0.25">
      <c r="A219" s="66"/>
      <c r="B219" s="68"/>
      <c r="C219" s="68"/>
      <c r="D219" s="68"/>
      <c r="E219" s="68"/>
      <c r="F219" s="68"/>
      <c r="G219" s="68"/>
      <c r="H219" s="69"/>
      <c r="I219" s="68"/>
      <c r="J219" s="68"/>
      <c r="K219" s="68"/>
      <c r="L219" s="98"/>
      <c r="M219" s="68"/>
      <c r="N219" s="68"/>
      <c r="O219" s="69"/>
      <c r="P219" s="69"/>
      <c r="Q219" s="69"/>
      <c r="R219" s="68"/>
      <c r="S219" s="68"/>
      <c r="T219" s="69"/>
      <c r="U219" s="69"/>
      <c r="V219" s="69"/>
      <c r="W219" s="69"/>
      <c r="X219" s="69"/>
      <c r="Y219" s="69"/>
      <c r="Z219" s="69"/>
      <c r="AA219" s="69"/>
      <c r="AB219" s="69"/>
      <c r="AC219" s="68"/>
      <c r="AD219" s="69"/>
      <c r="AE219" s="69"/>
      <c r="AF219" s="69"/>
      <c r="AG219" s="69"/>
      <c r="AH219" s="66"/>
      <c r="AI219" s="66"/>
      <c r="AJ219" s="66"/>
      <c r="AK219" s="66"/>
      <c r="AL219" s="66"/>
      <c r="AM219" s="66"/>
      <c r="AN219" s="66"/>
    </row>
    <row r="220" spans="1:40" ht="15.75" customHeight="1" x14ac:dyDescent="0.25">
      <c r="A220" s="66"/>
      <c r="B220" s="68"/>
      <c r="C220" s="68"/>
      <c r="D220" s="68"/>
      <c r="E220" s="68"/>
      <c r="F220" s="68"/>
      <c r="G220" s="68"/>
      <c r="H220" s="69"/>
      <c r="I220" s="68"/>
      <c r="J220" s="68"/>
      <c r="K220" s="68"/>
      <c r="L220" s="98"/>
      <c r="M220" s="68"/>
      <c r="N220" s="68"/>
      <c r="O220" s="69"/>
      <c r="P220" s="69"/>
      <c r="Q220" s="69"/>
      <c r="R220" s="68"/>
      <c r="S220" s="68"/>
      <c r="T220" s="69"/>
      <c r="U220" s="69"/>
      <c r="V220" s="69"/>
      <c r="W220" s="69"/>
      <c r="X220" s="69"/>
      <c r="Y220" s="69"/>
      <c r="Z220" s="69"/>
      <c r="AA220" s="69"/>
      <c r="AB220" s="69"/>
      <c r="AC220" s="68"/>
      <c r="AD220" s="69"/>
      <c r="AE220" s="69"/>
      <c r="AF220" s="69"/>
      <c r="AG220" s="69"/>
      <c r="AH220" s="66"/>
      <c r="AI220" s="66"/>
      <c r="AJ220" s="66"/>
      <c r="AK220" s="66"/>
      <c r="AL220" s="66"/>
      <c r="AM220" s="66"/>
      <c r="AN220" s="66"/>
    </row>
    <row r="221" spans="1:40" ht="15.75" customHeight="1" x14ac:dyDescent="0.25">
      <c r="A221" s="66"/>
      <c r="B221" s="68"/>
      <c r="C221" s="68"/>
      <c r="D221" s="68"/>
      <c r="E221" s="68"/>
      <c r="F221" s="68"/>
      <c r="G221" s="68"/>
      <c r="H221" s="69"/>
      <c r="I221" s="68"/>
      <c r="J221" s="68"/>
      <c r="K221" s="68"/>
      <c r="L221" s="98"/>
      <c r="M221" s="68"/>
      <c r="N221" s="68"/>
      <c r="O221" s="69"/>
      <c r="P221" s="69"/>
      <c r="Q221" s="69"/>
      <c r="R221" s="68"/>
      <c r="S221" s="68"/>
      <c r="T221" s="69"/>
      <c r="U221" s="69"/>
      <c r="V221" s="69"/>
      <c r="W221" s="69"/>
      <c r="X221" s="69"/>
      <c r="Y221" s="69"/>
      <c r="Z221" s="69"/>
      <c r="AA221" s="69"/>
      <c r="AB221" s="69"/>
      <c r="AC221" s="68"/>
      <c r="AD221" s="69"/>
      <c r="AE221" s="69"/>
      <c r="AF221" s="69"/>
      <c r="AG221" s="69"/>
      <c r="AH221" s="66"/>
      <c r="AI221" s="66"/>
      <c r="AJ221" s="66"/>
      <c r="AK221" s="66"/>
      <c r="AL221" s="66"/>
      <c r="AM221" s="66"/>
      <c r="AN221" s="66"/>
    </row>
    <row r="222" spans="1:40" ht="15.75" customHeight="1" x14ac:dyDescent="0.25">
      <c r="A222" s="66"/>
      <c r="B222" s="68"/>
      <c r="C222" s="68"/>
      <c r="D222" s="68"/>
      <c r="E222" s="68"/>
      <c r="F222" s="68"/>
      <c r="G222" s="68"/>
      <c r="H222" s="69"/>
      <c r="I222" s="68"/>
      <c r="J222" s="68"/>
      <c r="K222" s="68"/>
      <c r="L222" s="98"/>
      <c r="M222" s="68"/>
      <c r="N222" s="68"/>
      <c r="O222" s="69"/>
      <c r="P222" s="69"/>
      <c r="Q222" s="69"/>
      <c r="R222" s="68"/>
      <c r="S222" s="68"/>
      <c r="T222" s="69"/>
      <c r="U222" s="69"/>
      <c r="V222" s="69"/>
      <c r="W222" s="69"/>
      <c r="X222" s="69"/>
      <c r="Y222" s="69"/>
      <c r="Z222" s="69"/>
      <c r="AA222" s="69"/>
      <c r="AB222" s="69"/>
      <c r="AC222" s="68"/>
      <c r="AD222" s="69"/>
      <c r="AE222" s="69"/>
      <c r="AF222" s="69"/>
      <c r="AG222" s="69"/>
      <c r="AH222" s="66"/>
      <c r="AI222" s="66"/>
      <c r="AJ222" s="66"/>
      <c r="AK222" s="66"/>
      <c r="AL222" s="66"/>
      <c r="AM222" s="66"/>
      <c r="AN222" s="66"/>
    </row>
    <row r="223" spans="1:40" ht="15.75" customHeight="1" x14ac:dyDescent="0.25">
      <c r="A223" s="66"/>
      <c r="B223" s="68"/>
      <c r="C223" s="68"/>
      <c r="D223" s="68"/>
      <c r="E223" s="68"/>
      <c r="F223" s="68"/>
      <c r="G223" s="68"/>
      <c r="H223" s="69"/>
      <c r="I223" s="68"/>
      <c r="J223" s="68"/>
      <c r="K223" s="68"/>
      <c r="L223" s="98"/>
      <c r="M223" s="68"/>
      <c r="N223" s="68"/>
      <c r="O223" s="69"/>
      <c r="P223" s="69"/>
      <c r="Q223" s="69"/>
      <c r="R223" s="68"/>
      <c r="S223" s="68"/>
      <c r="T223" s="69"/>
      <c r="U223" s="69"/>
      <c r="V223" s="69"/>
      <c r="W223" s="69"/>
      <c r="X223" s="69"/>
      <c r="Y223" s="69"/>
      <c r="Z223" s="69"/>
      <c r="AA223" s="69"/>
      <c r="AB223" s="69"/>
      <c r="AC223" s="68"/>
      <c r="AD223" s="69"/>
      <c r="AE223" s="69"/>
      <c r="AF223" s="69"/>
      <c r="AG223" s="69"/>
      <c r="AH223" s="66"/>
      <c r="AI223" s="66"/>
      <c r="AJ223" s="66"/>
      <c r="AK223" s="66"/>
      <c r="AL223" s="66"/>
      <c r="AM223" s="66"/>
      <c r="AN223" s="66"/>
    </row>
    <row r="224" spans="1:40" ht="15.75" customHeight="1" x14ac:dyDescent="0.25">
      <c r="A224" s="66"/>
      <c r="B224" s="68"/>
      <c r="C224" s="68"/>
      <c r="D224" s="68"/>
      <c r="E224" s="68"/>
      <c r="F224" s="68"/>
      <c r="G224" s="68"/>
      <c r="H224" s="69"/>
      <c r="I224" s="68"/>
      <c r="J224" s="68"/>
      <c r="K224" s="68"/>
      <c r="L224" s="98"/>
      <c r="M224" s="68"/>
      <c r="N224" s="68"/>
      <c r="O224" s="69"/>
      <c r="P224" s="69"/>
      <c r="Q224" s="69"/>
      <c r="R224" s="68"/>
      <c r="S224" s="68"/>
      <c r="T224" s="69"/>
      <c r="U224" s="69"/>
      <c r="V224" s="69"/>
      <c r="W224" s="69"/>
      <c r="X224" s="69"/>
      <c r="Y224" s="69"/>
      <c r="Z224" s="69"/>
      <c r="AA224" s="69"/>
      <c r="AB224" s="69"/>
      <c r="AC224" s="68"/>
      <c r="AD224" s="69"/>
      <c r="AE224" s="69"/>
      <c r="AF224" s="69"/>
      <c r="AG224" s="69"/>
      <c r="AH224" s="66"/>
      <c r="AI224" s="66"/>
      <c r="AJ224" s="66"/>
      <c r="AK224" s="66"/>
      <c r="AL224" s="66"/>
      <c r="AM224" s="66"/>
      <c r="AN224" s="66"/>
    </row>
    <row r="225" spans="1:40" ht="15.75" customHeight="1" x14ac:dyDescent="0.25">
      <c r="A225" s="66"/>
      <c r="B225" s="68"/>
      <c r="C225" s="68"/>
      <c r="D225" s="68"/>
      <c r="E225" s="68"/>
      <c r="F225" s="68"/>
      <c r="G225" s="68"/>
      <c r="H225" s="69"/>
      <c r="I225" s="68"/>
      <c r="J225" s="68"/>
      <c r="K225" s="68"/>
      <c r="L225" s="98"/>
      <c r="M225" s="68"/>
      <c r="N225" s="68"/>
      <c r="O225" s="69"/>
      <c r="P225" s="69"/>
      <c r="Q225" s="69"/>
      <c r="R225" s="68"/>
      <c r="S225" s="68"/>
      <c r="T225" s="69"/>
      <c r="U225" s="69"/>
      <c r="V225" s="69"/>
      <c r="W225" s="69"/>
      <c r="X225" s="69"/>
      <c r="Y225" s="69"/>
      <c r="Z225" s="69"/>
      <c r="AA225" s="69"/>
      <c r="AB225" s="69"/>
      <c r="AC225" s="68"/>
      <c r="AD225" s="69"/>
      <c r="AE225" s="69"/>
      <c r="AF225" s="69"/>
      <c r="AG225" s="69"/>
      <c r="AH225" s="66"/>
      <c r="AI225" s="66"/>
      <c r="AJ225" s="66"/>
      <c r="AK225" s="66"/>
      <c r="AL225" s="66"/>
      <c r="AM225" s="66"/>
      <c r="AN225" s="66"/>
    </row>
    <row r="226" spans="1:40" ht="15.75" customHeight="1" x14ac:dyDescent="0.25">
      <c r="A226" s="66"/>
      <c r="B226" s="68"/>
      <c r="C226" s="68"/>
      <c r="D226" s="68"/>
      <c r="E226" s="68"/>
      <c r="F226" s="68"/>
      <c r="G226" s="68"/>
      <c r="H226" s="69"/>
      <c r="I226" s="68"/>
      <c r="J226" s="68"/>
      <c r="K226" s="68"/>
      <c r="L226" s="98"/>
      <c r="M226" s="68"/>
      <c r="N226" s="68"/>
      <c r="O226" s="69"/>
      <c r="P226" s="69"/>
      <c r="Q226" s="69"/>
      <c r="R226" s="68"/>
      <c r="S226" s="68"/>
      <c r="T226" s="69"/>
      <c r="U226" s="69"/>
      <c r="V226" s="69"/>
      <c r="W226" s="69"/>
      <c r="X226" s="69"/>
      <c r="Y226" s="69"/>
      <c r="Z226" s="69"/>
      <c r="AA226" s="69"/>
      <c r="AB226" s="69"/>
      <c r="AC226" s="68"/>
      <c r="AD226" s="69"/>
      <c r="AE226" s="69"/>
      <c r="AF226" s="69"/>
      <c r="AG226" s="69"/>
      <c r="AH226" s="66"/>
      <c r="AI226" s="66"/>
      <c r="AJ226" s="66"/>
      <c r="AK226" s="66"/>
      <c r="AL226" s="66"/>
      <c r="AM226" s="66"/>
      <c r="AN226" s="66"/>
    </row>
    <row r="227" spans="1:40" ht="15.75" customHeight="1" x14ac:dyDescent="0.25">
      <c r="A227" s="66"/>
      <c r="B227" s="68"/>
      <c r="C227" s="68"/>
      <c r="D227" s="68"/>
      <c r="E227" s="68"/>
      <c r="F227" s="68"/>
      <c r="G227" s="68"/>
      <c r="H227" s="69"/>
      <c r="I227" s="68"/>
      <c r="J227" s="68"/>
      <c r="K227" s="68"/>
      <c r="L227" s="98"/>
      <c r="M227" s="68"/>
      <c r="N227" s="68"/>
      <c r="O227" s="69"/>
      <c r="P227" s="69"/>
      <c r="Q227" s="69"/>
      <c r="R227" s="68"/>
      <c r="S227" s="68"/>
      <c r="T227" s="69"/>
      <c r="U227" s="69"/>
      <c r="V227" s="69"/>
      <c r="W227" s="69"/>
      <c r="X227" s="69"/>
      <c r="Y227" s="69"/>
      <c r="Z227" s="69"/>
      <c r="AA227" s="69"/>
      <c r="AB227" s="69"/>
      <c r="AC227" s="68"/>
      <c r="AD227" s="69"/>
      <c r="AE227" s="69"/>
      <c r="AF227" s="69"/>
      <c r="AG227" s="69"/>
      <c r="AH227" s="66"/>
      <c r="AI227" s="66"/>
      <c r="AJ227" s="66"/>
      <c r="AK227" s="66"/>
      <c r="AL227" s="66"/>
      <c r="AM227" s="66"/>
      <c r="AN227" s="66"/>
    </row>
    <row r="228" spans="1:40" ht="15.75" customHeight="1" x14ac:dyDescent="0.25">
      <c r="A228" s="66"/>
      <c r="B228" s="68"/>
      <c r="C228" s="68"/>
      <c r="D228" s="68"/>
      <c r="E228" s="68"/>
      <c r="F228" s="68"/>
      <c r="G228" s="68"/>
      <c r="H228" s="69"/>
      <c r="I228" s="68"/>
      <c r="J228" s="68"/>
      <c r="K228" s="68"/>
      <c r="L228" s="98"/>
      <c r="M228" s="68"/>
      <c r="N228" s="68"/>
      <c r="O228" s="69"/>
      <c r="P228" s="69"/>
      <c r="Q228" s="69"/>
      <c r="R228" s="68"/>
      <c r="S228" s="68"/>
      <c r="T228" s="69"/>
      <c r="U228" s="69"/>
      <c r="V228" s="69"/>
      <c r="W228" s="69"/>
      <c r="X228" s="69"/>
      <c r="Y228" s="69"/>
      <c r="Z228" s="69"/>
      <c r="AA228" s="69"/>
      <c r="AB228" s="69"/>
      <c r="AC228" s="68"/>
      <c r="AD228" s="69"/>
      <c r="AE228" s="69"/>
      <c r="AF228" s="69"/>
      <c r="AG228" s="69"/>
      <c r="AH228" s="66"/>
      <c r="AI228" s="66"/>
      <c r="AJ228" s="66"/>
      <c r="AK228" s="66"/>
      <c r="AL228" s="66"/>
      <c r="AM228" s="66"/>
      <c r="AN228" s="66"/>
    </row>
    <row r="229" spans="1:40" ht="15.75" customHeight="1" x14ac:dyDescent="0.25">
      <c r="A229" s="66"/>
      <c r="B229" s="68"/>
      <c r="C229" s="68"/>
      <c r="D229" s="68"/>
      <c r="E229" s="68"/>
      <c r="F229" s="68"/>
      <c r="G229" s="68"/>
      <c r="H229" s="69"/>
      <c r="I229" s="68"/>
      <c r="J229" s="68"/>
      <c r="K229" s="68"/>
      <c r="L229" s="98"/>
      <c r="M229" s="68"/>
      <c r="N229" s="68"/>
      <c r="O229" s="69"/>
      <c r="P229" s="69"/>
      <c r="Q229" s="69"/>
      <c r="R229" s="68"/>
      <c r="S229" s="68"/>
      <c r="T229" s="69"/>
      <c r="U229" s="69"/>
      <c r="V229" s="69"/>
      <c r="W229" s="69"/>
      <c r="X229" s="69"/>
      <c r="Y229" s="69"/>
      <c r="Z229" s="69"/>
      <c r="AA229" s="69"/>
      <c r="AB229" s="69"/>
      <c r="AC229" s="68"/>
      <c r="AD229" s="69"/>
      <c r="AE229" s="69"/>
      <c r="AF229" s="69"/>
      <c r="AG229" s="69"/>
      <c r="AH229" s="66"/>
      <c r="AI229" s="66"/>
      <c r="AJ229" s="66"/>
      <c r="AK229" s="66"/>
      <c r="AL229" s="66"/>
      <c r="AM229" s="66"/>
      <c r="AN229" s="66"/>
    </row>
    <row r="230" spans="1:40" ht="15.75" customHeight="1" x14ac:dyDescent="0.25">
      <c r="A230" s="66"/>
      <c r="B230" s="68"/>
      <c r="C230" s="68"/>
      <c r="D230" s="68"/>
      <c r="E230" s="68"/>
      <c r="F230" s="68"/>
      <c r="G230" s="68"/>
      <c r="H230" s="69"/>
      <c r="I230" s="68"/>
      <c r="J230" s="68"/>
      <c r="K230" s="68"/>
      <c r="L230" s="98"/>
      <c r="M230" s="68"/>
      <c r="N230" s="68"/>
      <c r="O230" s="69"/>
      <c r="P230" s="69"/>
      <c r="Q230" s="69"/>
      <c r="R230" s="68"/>
      <c r="S230" s="68"/>
      <c r="T230" s="69"/>
      <c r="U230" s="69"/>
      <c r="V230" s="69"/>
      <c r="W230" s="69"/>
      <c r="X230" s="69"/>
      <c r="Y230" s="69"/>
      <c r="Z230" s="69"/>
      <c r="AA230" s="69"/>
      <c r="AB230" s="69"/>
      <c r="AC230" s="68"/>
      <c r="AD230" s="69"/>
      <c r="AE230" s="69"/>
      <c r="AF230" s="69"/>
      <c r="AG230" s="69"/>
      <c r="AH230" s="66"/>
      <c r="AI230" s="66"/>
      <c r="AJ230" s="66"/>
      <c r="AK230" s="66"/>
      <c r="AL230" s="66"/>
      <c r="AM230" s="66"/>
      <c r="AN230" s="66"/>
    </row>
    <row r="231" spans="1:40" ht="15.75" customHeight="1" x14ac:dyDescent="0.25">
      <c r="A231" s="66"/>
      <c r="B231" s="68"/>
      <c r="C231" s="68"/>
      <c r="D231" s="68"/>
      <c r="E231" s="68"/>
      <c r="F231" s="68"/>
      <c r="G231" s="68"/>
      <c r="H231" s="69"/>
      <c r="I231" s="68"/>
      <c r="J231" s="68"/>
      <c r="K231" s="68"/>
      <c r="L231" s="98"/>
      <c r="M231" s="68"/>
      <c r="N231" s="68"/>
      <c r="O231" s="69"/>
      <c r="P231" s="69"/>
      <c r="Q231" s="69"/>
      <c r="R231" s="68"/>
      <c r="S231" s="68"/>
      <c r="T231" s="69"/>
      <c r="U231" s="69"/>
      <c r="V231" s="69"/>
      <c r="W231" s="69"/>
      <c r="X231" s="69"/>
      <c r="Y231" s="69"/>
      <c r="Z231" s="69"/>
      <c r="AA231" s="69"/>
      <c r="AB231" s="69"/>
      <c r="AC231" s="68"/>
      <c r="AD231" s="69"/>
      <c r="AE231" s="69"/>
      <c r="AF231" s="69"/>
      <c r="AG231" s="69"/>
      <c r="AH231" s="66"/>
      <c r="AI231" s="66"/>
      <c r="AJ231" s="66"/>
      <c r="AK231" s="66"/>
      <c r="AL231" s="66"/>
      <c r="AM231" s="66"/>
      <c r="AN231" s="66"/>
    </row>
    <row r="232" spans="1:40" ht="15.75" customHeight="1" x14ac:dyDescent="0.25">
      <c r="A232" s="66"/>
      <c r="B232" s="68"/>
      <c r="C232" s="68"/>
      <c r="D232" s="68"/>
      <c r="E232" s="68"/>
      <c r="F232" s="68"/>
      <c r="G232" s="68"/>
      <c r="H232" s="69"/>
      <c r="I232" s="68"/>
      <c r="J232" s="68"/>
      <c r="K232" s="68"/>
      <c r="L232" s="98"/>
      <c r="M232" s="68"/>
      <c r="N232" s="68"/>
      <c r="O232" s="69"/>
      <c r="P232" s="69"/>
      <c r="Q232" s="69"/>
      <c r="R232" s="68"/>
      <c r="S232" s="68"/>
      <c r="T232" s="69"/>
      <c r="U232" s="69"/>
      <c r="V232" s="69"/>
      <c r="W232" s="69"/>
      <c r="X232" s="69"/>
      <c r="Y232" s="69"/>
      <c r="Z232" s="69"/>
      <c r="AA232" s="69"/>
      <c r="AB232" s="69"/>
      <c r="AC232" s="68"/>
      <c r="AD232" s="69"/>
      <c r="AE232" s="69"/>
      <c r="AF232" s="69"/>
      <c r="AG232" s="69"/>
      <c r="AH232" s="66"/>
      <c r="AI232" s="66"/>
      <c r="AJ232" s="66"/>
      <c r="AK232" s="66"/>
      <c r="AL232" s="66"/>
      <c r="AM232" s="66"/>
      <c r="AN232" s="66"/>
    </row>
    <row r="233" spans="1:40" ht="15.75" customHeight="1" x14ac:dyDescent="0.25">
      <c r="A233" s="66"/>
      <c r="B233" s="68"/>
      <c r="C233" s="68"/>
      <c r="D233" s="68"/>
      <c r="E233" s="68"/>
      <c r="F233" s="68"/>
      <c r="G233" s="68"/>
      <c r="H233" s="69"/>
      <c r="I233" s="68"/>
      <c r="J233" s="68"/>
      <c r="K233" s="68"/>
      <c r="L233" s="98"/>
      <c r="M233" s="68"/>
      <c r="N233" s="68"/>
      <c r="O233" s="69"/>
      <c r="P233" s="69"/>
      <c r="Q233" s="69"/>
      <c r="R233" s="68"/>
      <c r="S233" s="68"/>
      <c r="T233" s="69"/>
      <c r="U233" s="69"/>
      <c r="V233" s="69"/>
      <c r="W233" s="69"/>
      <c r="X233" s="69"/>
      <c r="Y233" s="69"/>
      <c r="Z233" s="69"/>
      <c r="AA233" s="69"/>
      <c r="AB233" s="69"/>
      <c r="AC233" s="68"/>
      <c r="AD233" s="69"/>
      <c r="AE233" s="69"/>
      <c r="AF233" s="69"/>
      <c r="AG233" s="69"/>
      <c r="AH233" s="66"/>
      <c r="AI233" s="66"/>
      <c r="AJ233" s="66"/>
      <c r="AK233" s="66"/>
      <c r="AL233" s="66"/>
      <c r="AM233" s="66"/>
      <c r="AN233" s="66"/>
    </row>
    <row r="234" spans="1:40" ht="15.75" customHeight="1" x14ac:dyDescent="0.25">
      <c r="A234" s="66"/>
      <c r="B234" s="68"/>
      <c r="C234" s="68"/>
      <c r="D234" s="68"/>
      <c r="E234" s="68"/>
      <c r="F234" s="68"/>
      <c r="G234" s="68"/>
      <c r="H234" s="69"/>
      <c r="I234" s="68"/>
      <c r="J234" s="68"/>
      <c r="K234" s="68"/>
      <c r="L234" s="98"/>
      <c r="M234" s="68"/>
      <c r="N234" s="68"/>
      <c r="O234" s="69"/>
      <c r="P234" s="69"/>
      <c r="Q234" s="69"/>
      <c r="R234" s="68"/>
      <c r="S234" s="68"/>
      <c r="T234" s="69"/>
      <c r="U234" s="69"/>
      <c r="V234" s="69"/>
      <c r="W234" s="69"/>
      <c r="X234" s="69"/>
      <c r="Y234" s="69"/>
      <c r="Z234" s="69"/>
      <c r="AA234" s="69"/>
      <c r="AB234" s="69"/>
      <c r="AC234" s="68"/>
      <c r="AD234" s="69"/>
      <c r="AE234" s="69"/>
      <c r="AF234" s="69"/>
      <c r="AG234" s="69"/>
      <c r="AH234" s="66"/>
      <c r="AI234" s="66"/>
      <c r="AJ234" s="66"/>
      <c r="AK234" s="66"/>
      <c r="AL234" s="66"/>
      <c r="AM234" s="66"/>
      <c r="AN234" s="66"/>
    </row>
    <row r="235" spans="1:40" ht="15.75" customHeight="1" x14ac:dyDescent="0.25">
      <c r="A235" s="66"/>
      <c r="B235" s="68"/>
      <c r="C235" s="68"/>
      <c r="D235" s="68"/>
      <c r="E235" s="68"/>
      <c r="F235" s="68"/>
      <c r="G235" s="68"/>
      <c r="H235" s="69"/>
      <c r="I235" s="68"/>
      <c r="J235" s="68"/>
      <c r="K235" s="68"/>
      <c r="L235" s="98"/>
      <c r="M235" s="68"/>
      <c r="N235" s="68"/>
      <c r="O235" s="69"/>
      <c r="P235" s="69"/>
      <c r="Q235" s="69"/>
      <c r="R235" s="68"/>
      <c r="S235" s="68"/>
      <c r="T235" s="69"/>
      <c r="U235" s="69"/>
      <c r="V235" s="69"/>
      <c r="W235" s="69"/>
      <c r="X235" s="69"/>
      <c r="Y235" s="69"/>
      <c r="Z235" s="69"/>
      <c r="AA235" s="69"/>
      <c r="AB235" s="69"/>
      <c r="AC235" s="68"/>
      <c r="AD235" s="69"/>
      <c r="AE235" s="69"/>
      <c r="AF235" s="69"/>
      <c r="AG235" s="69"/>
      <c r="AH235" s="66"/>
      <c r="AI235" s="66"/>
      <c r="AJ235" s="66"/>
      <c r="AK235" s="66"/>
      <c r="AL235" s="66"/>
      <c r="AM235" s="66"/>
      <c r="AN235" s="66"/>
    </row>
    <row r="236" spans="1:40" ht="15.75" customHeight="1" x14ac:dyDescent="0.25">
      <c r="A236" s="66"/>
      <c r="B236" s="68"/>
      <c r="C236" s="68"/>
      <c r="D236" s="68"/>
      <c r="E236" s="68"/>
      <c r="F236" s="68"/>
      <c r="G236" s="68"/>
      <c r="H236" s="69"/>
      <c r="I236" s="68"/>
      <c r="J236" s="68"/>
      <c r="K236" s="68"/>
      <c r="L236" s="98"/>
      <c r="M236" s="68"/>
      <c r="N236" s="68"/>
      <c r="O236" s="69"/>
      <c r="P236" s="69"/>
      <c r="Q236" s="69"/>
      <c r="R236" s="68"/>
      <c r="S236" s="68"/>
      <c r="T236" s="69"/>
      <c r="U236" s="69"/>
      <c r="V236" s="69"/>
      <c r="W236" s="69"/>
      <c r="X236" s="69"/>
      <c r="Y236" s="69"/>
      <c r="Z236" s="69"/>
      <c r="AA236" s="69"/>
      <c r="AB236" s="69"/>
      <c r="AC236" s="68"/>
      <c r="AD236" s="69"/>
      <c r="AE236" s="69"/>
      <c r="AF236" s="69"/>
      <c r="AG236" s="69"/>
      <c r="AH236" s="66"/>
      <c r="AI236" s="66"/>
      <c r="AJ236" s="66"/>
      <c r="AK236" s="66"/>
      <c r="AL236" s="66"/>
      <c r="AM236" s="66"/>
      <c r="AN236" s="66"/>
    </row>
    <row r="237" spans="1:40" ht="15.75" customHeight="1" x14ac:dyDescent="0.25">
      <c r="A237" s="66"/>
      <c r="B237" s="68"/>
      <c r="C237" s="68"/>
      <c r="D237" s="68"/>
      <c r="E237" s="68"/>
      <c r="F237" s="68"/>
      <c r="G237" s="68"/>
      <c r="H237" s="69"/>
      <c r="I237" s="68"/>
      <c r="J237" s="68"/>
      <c r="K237" s="68"/>
      <c r="L237" s="98"/>
      <c r="M237" s="68"/>
      <c r="N237" s="68"/>
      <c r="O237" s="69"/>
      <c r="P237" s="69"/>
      <c r="Q237" s="69"/>
      <c r="R237" s="68"/>
      <c r="S237" s="68"/>
      <c r="T237" s="69"/>
      <c r="U237" s="69"/>
      <c r="V237" s="69"/>
      <c r="W237" s="69"/>
      <c r="X237" s="69"/>
      <c r="Y237" s="69"/>
      <c r="Z237" s="69"/>
      <c r="AA237" s="69"/>
      <c r="AB237" s="69"/>
      <c r="AC237" s="68"/>
      <c r="AD237" s="69"/>
      <c r="AE237" s="69"/>
      <c r="AF237" s="69"/>
      <c r="AG237" s="69"/>
      <c r="AH237" s="66"/>
      <c r="AI237" s="66"/>
      <c r="AJ237" s="66"/>
      <c r="AK237" s="66"/>
      <c r="AL237" s="66"/>
      <c r="AM237" s="66"/>
      <c r="AN237" s="66"/>
    </row>
    <row r="238" spans="1:40" ht="15.75" customHeight="1" x14ac:dyDescent="0.25">
      <c r="A238" s="66"/>
      <c r="B238" s="68"/>
      <c r="C238" s="68"/>
      <c r="D238" s="68"/>
      <c r="E238" s="68"/>
      <c r="F238" s="68"/>
      <c r="G238" s="68"/>
      <c r="H238" s="69"/>
      <c r="I238" s="68"/>
      <c r="J238" s="68"/>
      <c r="K238" s="68"/>
      <c r="L238" s="98"/>
      <c r="M238" s="68"/>
      <c r="N238" s="68"/>
      <c r="O238" s="69"/>
      <c r="P238" s="69"/>
      <c r="Q238" s="69"/>
      <c r="R238" s="68"/>
      <c r="S238" s="68"/>
      <c r="T238" s="69"/>
      <c r="U238" s="69"/>
      <c r="V238" s="69"/>
      <c r="W238" s="69"/>
      <c r="X238" s="69"/>
      <c r="Y238" s="69"/>
      <c r="Z238" s="69"/>
      <c r="AA238" s="69"/>
      <c r="AB238" s="69"/>
      <c r="AC238" s="68"/>
      <c r="AD238" s="69"/>
      <c r="AE238" s="69"/>
      <c r="AF238" s="69"/>
      <c r="AG238" s="69"/>
      <c r="AH238" s="66"/>
      <c r="AI238" s="66"/>
      <c r="AJ238" s="66"/>
      <c r="AK238" s="66"/>
      <c r="AL238" s="66"/>
      <c r="AM238" s="66"/>
      <c r="AN238" s="66"/>
    </row>
    <row r="239" spans="1:40" ht="15.75" customHeight="1" x14ac:dyDescent="0.25">
      <c r="A239" s="66"/>
      <c r="B239" s="68"/>
      <c r="C239" s="68"/>
      <c r="D239" s="68"/>
      <c r="E239" s="68"/>
      <c r="F239" s="68"/>
      <c r="G239" s="68"/>
      <c r="H239" s="69"/>
      <c r="I239" s="68"/>
      <c r="J239" s="68"/>
      <c r="K239" s="68"/>
      <c r="L239" s="98"/>
      <c r="M239" s="68"/>
      <c r="N239" s="68"/>
      <c r="O239" s="69"/>
      <c r="P239" s="69"/>
      <c r="Q239" s="69"/>
      <c r="R239" s="68"/>
      <c r="S239" s="68"/>
      <c r="T239" s="69"/>
      <c r="U239" s="69"/>
      <c r="V239" s="69"/>
      <c r="W239" s="69"/>
      <c r="X239" s="69"/>
      <c r="Y239" s="69"/>
      <c r="Z239" s="69"/>
      <c r="AA239" s="69"/>
      <c r="AB239" s="69"/>
      <c r="AC239" s="68"/>
      <c r="AD239" s="69"/>
      <c r="AE239" s="69"/>
      <c r="AF239" s="69"/>
      <c r="AG239" s="69"/>
      <c r="AH239" s="66"/>
      <c r="AI239" s="66"/>
      <c r="AJ239" s="66"/>
      <c r="AK239" s="66"/>
      <c r="AL239" s="66"/>
      <c r="AM239" s="66"/>
      <c r="AN239" s="66"/>
    </row>
    <row r="240" spans="1:40" ht="15.75" customHeight="1" x14ac:dyDescent="0.25">
      <c r="A240" s="66"/>
      <c r="B240" s="68"/>
      <c r="C240" s="68"/>
      <c r="D240" s="68"/>
      <c r="E240" s="68"/>
      <c r="F240" s="68"/>
      <c r="G240" s="68"/>
      <c r="H240" s="69"/>
      <c r="I240" s="68"/>
      <c r="J240" s="68"/>
      <c r="K240" s="68"/>
      <c r="L240" s="98"/>
      <c r="M240" s="68"/>
      <c r="N240" s="68"/>
      <c r="O240" s="69"/>
      <c r="P240" s="69"/>
      <c r="Q240" s="69"/>
      <c r="R240" s="68"/>
      <c r="S240" s="68"/>
      <c r="T240" s="69"/>
      <c r="U240" s="69"/>
      <c r="V240" s="69"/>
      <c r="W240" s="69"/>
      <c r="X240" s="69"/>
      <c r="Y240" s="69"/>
      <c r="Z240" s="69"/>
      <c r="AA240" s="69"/>
      <c r="AB240" s="69"/>
      <c r="AC240" s="68"/>
      <c r="AD240" s="69"/>
      <c r="AE240" s="69"/>
      <c r="AF240" s="69"/>
      <c r="AG240" s="69"/>
      <c r="AH240" s="66"/>
      <c r="AI240" s="66"/>
      <c r="AJ240" s="66"/>
      <c r="AK240" s="66"/>
      <c r="AL240" s="66"/>
      <c r="AM240" s="66"/>
      <c r="AN240" s="66"/>
    </row>
    <row r="241" spans="1:40" ht="15.75" customHeight="1" x14ac:dyDescent="0.25">
      <c r="A241" s="66"/>
      <c r="B241" s="68"/>
      <c r="C241" s="68"/>
      <c r="D241" s="68"/>
      <c r="E241" s="68"/>
      <c r="F241" s="68"/>
      <c r="G241" s="68"/>
      <c r="H241" s="69"/>
      <c r="I241" s="68"/>
      <c r="J241" s="68"/>
      <c r="K241" s="68"/>
      <c r="L241" s="98"/>
      <c r="M241" s="68"/>
      <c r="N241" s="68"/>
      <c r="O241" s="69"/>
      <c r="P241" s="69"/>
      <c r="Q241" s="69"/>
      <c r="R241" s="68"/>
      <c r="S241" s="68"/>
      <c r="T241" s="69"/>
      <c r="U241" s="69"/>
      <c r="V241" s="69"/>
      <c r="W241" s="69"/>
      <c r="X241" s="69"/>
      <c r="Y241" s="69"/>
      <c r="Z241" s="69"/>
      <c r="AA241" s="69"/>
      <c r="AB241" s="69"/>
      <c r="AC241" s="68"/>
      <c r="AD241" s="69"/>
      <c r="AE241" s="69"/>
      <c r="AF241" s="69"/>
      <c r="AG241" s="69"/>
      <c r="AH241" s="66"/>
      <c r="AI241" s="66"/>
      <c r="AJ241" s="66"/>
      <c r="AK241" s="66"/>
      <c r="AL241" s="66"/>
      <c r="AM241" s="66"/>
      <c r="AN241" s="66"/>
    </row>
    <row r="242" spans="1:40" ht="15.75" customHeight="1" x14ac:dyDescent="0.25">
      <c r="A242" s="66"/>
      <c r="B242" s="68"/>
      <c r="C242" s="68"/>
      <c r="D242" s="68"/>
      <c r="E242" s="68"/>
      <c r="F242" s="68"/>
      <c r="G242" s="68"/>
      <c r="H242" s="69"/>
      <c r="I242" s="68"/>
      <c r="J242" s="68"/>
      <c r="K242" s="68"/>
      <c r="L242" s="98"/>
      <c r="M242" s="68"/>
      <c r="N242" s="68"/>
      <c r="O242" s="69"/>
      <c r="P242" s="69"/>
      <c r="Q242" s="69"/>
      <c r="R242" s="68"/>
      <c r="S242" s="68"/>
      <c r="T242" s="69"/>
      <c r="U242" s="69"/>
      <c r="V242" s="69"/>
      <c r="W242" s="69"/>
      <c r="X242" s="69"/>
      <c r="Y242" s="69"/>
      <c r="Z242" s="69"/>
      <c r="AA242" s="69"/>
      <c r="AB242" s="69"/>
      <c r="AC242" s="68"/>
      <c r="AD242" s="69"/>
      <c r="AE242" s="69"/>
      <c r="AF242" s="69"/>
      <c r="AG242" s="69"/>
      <c r="AH242" s="66"/>
      <c r="AI242" s="66"/>
      <c r="AJ242" s="66"/>
      <c r="AK242" s="66"/>
      <c r="AL242" s="66"/>
      <c r="AM242" s="66"/>
      <c r="AN242" s="66"/>
    </row>
    <row r="243" spans="1:40" ht="15.75" customHeight="1" x14ac:dyDescent="0.25">
      <c r="A243" s="66"/>
      <c r="B243" s="68"/>
      <c r="C243" s="68"/>
      <c r="D243" s="68"/>
      <c r="E243" s="68"/>
      <c r="F243" s="68"/>
      <c r="G243" s="68"/>
      <c r="H243" s="69"/>
      <c r="I243" s="68"/>
      <c r="J243" s="68"/>
      <c r="K243" s="68"/>
      <c r="L243" s="98"/>
      <c r="M243" s="68"/>
      <c r="N243" s="68"/>
      <c r="O243" s="69"/>
      <c r="P243" s="69"/>
      <c r="Q243" s="69"/>
      <c r="R243" s="68"/>
      <c r="S243" s="68"/>
      <c r="T243" s="69"/>
      <c r="U243" s="69"/>
      <c r="V243" s="69"/>
      <c r="W243" s="69"/>
      <c r="X243" s="69"/>
      <c r="Y243" s="69"/>
      <c r="Z243" s="69"/>
      <c r="AA243" s="69"/>
      <c r="AB243" s="69"/>
      <c r="AC243" s="68"/>
      <c r="AD243" s="69"/>
      <c r="AE243" s="69"/>
      <c r="AF243" s="69"/>
      <c r="AG243" s="69"/>
      <c r="AH243" s="66"/>
      <c r="AI243" s="66"/>
      <c r="AJ243" s="66"/>
      <c r="AK243" s="66"/>
      <c r="AL243" s="66"/>
      <c r="AM243" s="66"/>
      <c r="AN243" s="66"/>
    </row>
    <row r="244" spans="1:40" ht="15.75" customHeight="1" x14ac:dyDescent="0.25">
      <c r="A244" s="66"/>
      <c r="B244" s="68"/>
      <c r="C244" s="68"/>
      <c r="D244" s="68"/>
      <c r="E244" s="68"/>
      <c r="F244" s="68"/>
      <c r="G244" s="68"/>
      <c r="H244" s="69"/>
      <c r="I244" s="68"/>
      <c r="J244" s="68"/>
      <c r="K244" s="68"/>
      <c r="L244" s="98"/>
      <c r="M244" s="68"/>
      <c r="N244" s="68"/>
      <c r="O244" s="69"/>
      <c r="P244" s="69"/>
      <c r="Q244" s="69"/>
      <c r="R244" s="68"/>
      <c r="S244" s="68"/>
      <c r="T244" s="69"/>
      <c r="U244" s="69"/>
      <c r="V244" s="69"/>
      <c r="W244" s="69"/>
      <c r="X244" s="69"/>
      <c r="Y244" s="69"/>
      <c r="Z244" s="69"/>
      <c r="AA244" s="69"/>
      <c r="AB244" s="69"/>
      <c r="AC244" s="68"/>
      <c r="AD244" s="69"/>
      <c r="AE244" s="69"/>
      <c r="AF244" s="69"/>
      <c r="AG244" s="69"/>
      <c r="AH244" s="66"/>
      <c r="AI244" s="66"/>
      <c r="AJ244" s="66"/>
      <c r="AK244" s="66"/>
      <c r="AL244" s="66"/>
      <c r="AM244" s="66"/>
      <c r="AN244" s="66"/>
    </row>
    <row r="245" spans="1:40" ht="15.75" customHeight="1" x14ac:dyDescent="0.25">
      <c r="A245" s="66"/>
      <c r="B245" s="68"/>
      <c r="C245" s="68"/>
      <c r="D245" s="68"/>
      <c r="E245" s="68"/>
      <c r="F245" s="68"/>
      <c r="G245" s="68"/>
      <c r="H245" s="69"/>
      <c r="I245" s="68"/>
      <c r="J245" s="68"/>
      <c r="K245" s="68"/>
      <c r="L245" s="98"/>
      <c r="M245" s="68"/>
      <c r="N245" s="68"/>
      <c r="O245" s="69"/>
      <c r="P245" s="69"/>
      <c r="Q245" s="69"/>
      <c r="R245" s="68"/>
      <c r="S245" s="68"/>
      <c r="T245" s="69"/>
      <c r="U245" s="69"/>
      <c r="V245" s="69"/>
      <c r="W245" s="69"/>
      <c r="X245" s="69"/>
      <c r="Y245" s="69"/>
      <c r="Z245" s="69"/>
      <c r="AA245" s="69"/>
      <c r="AB245" s="69"/>
      <c r="AC245" s="68"/>
      <c r="AD245" s="69"/>
      <c r="AE245" s="69"/>
      <c r="AF245" s="69"/>
      <c r="AG245" s="69"/>
      <c r="AH245" s="66"/>
      <c r="AI245" s="66"/>
      <c r="AJ245" s="66"/>
      <c r="AK245" s="66"/>
      <c r="AL245" s="66"/>
      <c r="AM245" s="66"/>
      <c r="AN245" s="66"/>
    </row>
    <row r="246" spans="1:40" ht="15.75" customHeight="1" x14ac:dyDescent="0.25">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c r="AN246" s="66"/>
    </row>
    <row r="247" spans="1:40" ht="15.75" customHeight="1" x14ac:dyDescent="0.25">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row>
    <row r="248" spans="1:40" ht="15.75" customHeight="1" x14ac:dyDescent="0.25">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c r="AN248" s="66"/>
    </row>
    <row r="249" spans="1:40" ht="15.75" customHeight="1" x14ac:dyDescent="0.25">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6"/>
      <c r="AM249" s="66"/>
      <c r="AN249" s="66"/>
    </row>
    <row r="250" spans="1:40" ht="15.75" customHeight="1" x14ac:dyDescent="0.25">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c r="AN250" s="66"/>
    </row>
    <row r="251" spans="1:40" ht="15.75" customHeight="1" x14ac:dyDescent="0.25">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6"/>
      <c r="AM251" s="66"/>
      <c r="AN251" s="66"/>
    </row>
    <row r="252" spans="1:40" ht="15.75" customHeight="1" x14ac:dyDescent="0.25">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c r="AN252" s="66"/>
    </row>
    <row r="253" spans="1:40" ht="15.75" customHeight="1" x14ac:dyDescent="0.25">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row>
    <row r="254" spans="1:40" ht="15.75" customHeight="1" x14ac:dyDescent="0.25">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c r="AK254" s="66"/>
      <c r="AL254" s="66"/>
      <c r="AM254" s="66"/>
      <c r="AN254" s="66"/>
    </row>
    <row r="255" spans="1:40" ht="15.75" customHeight="1" x14ac:dyDescent="0.2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c r="AN255" s="66"/>
    </row>
    <row r="256" spans="1:40" ht="15.75" customHeight="1" x14ac:dyDescent="0.25">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c r="AK256" s="66"/>
      <c r="AL256" s="66"/>
      <c r="AM256" s="66"/>
      <c r="AN256" s="66"/>
    </row>
    <row r="257" spans="1:40" ht="15.75" customHeight="1" x14ac:dyDescent="0.25">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row>
    <row r="258" spans="1:40" ht="15.75" customHeight="1" x14ac:dyDescent="0.25">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row>
    <row r="259" spans="1:40" ht="15.75" customHeight="1" x14ac:dyDescent="0.25">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c r="AN259" s="66"/>
    </row>
    <row r="260" spans="1:40" ht="15.75" customHeight="1" x14ac:dyDescent="0.25">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c r="AN260" s="66"/>
    </row>
    <row r="261" spans="1:40" ht="15.75" customHeight="1" x14ac:dyDescent="0.25">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6"/>
      <c r="AM261" s="66"/>
      <c r="AN261" s="66"/>
    </row>
    <row r="262" spans="1:40" ht="15.75" customHeight="1" x14ac:dyDescent="0.25">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row>
    <row r="263" spans="1:40" ht="15.75" customHeight="1" x14ac:dyDescent="0.25">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6"/>
      <c r="AM263" s="66"/>
      <c r="AN263" s="66"/>
    </row>
    <row r="264" spans="1:40" ht="15.75" customHeight="1" x14ac:dyDescent="0.25">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row>
    <row r="265" spans="1:40" ht="15.75" customHeight="1" x14ac:dyDescent="0.2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6"/>
      <c r="AM265" s="66"/>
      <c r="AN265" s="66"/>
    </row>
    <row r="266" spans="1:40" ht="15.75" customHeight="1" x14ac:dyDescent="0.25">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c r="AK266" s="66"/>
      <c r="AL266" s="66"/>
      <c r="AM266" s="66"/>
      <c r="AN266" s="66"/>
    </row>
    <row r="267" spans="1:40" ht="15.75" customHeight="1" x14ac:dyDescent="0.25">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row>
    <row r="268" spans="1:40" ht="15.75" customHeight="1" x14ac:dyDescent="0.25">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c r="AK268" s="66"/>
      <c r="AL268" s="66"/>
      <c r="AM268" s="66"/>
      <c r="AN268" s="66"/>
    </row>
    <row r="269" spans="1:40" ht="15.75" customHeight="1" x14ac:dyDescent="0.25">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6"/>
      <c r="AM269" s="66"/>
      <c r="AN269" s="66"/>
    </row>
    <row r="270" spans="1:40" ht="15.75" customHeight="1" x14ac:dyDescent="0.25">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c r="AK270" s="66"/>
      <c r="AL270" s="66"/>
      <c r="AM270" s="66"/>
      <c r="AN270" s="66"/>
    </row>
    <row r="271" spans="1:40" ht="15.75" customHeight="1" x14ac:dyDescent="0.25">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row>
    <row r="272" spans="1:40" ht="15.75" customHeight="1" x14ac:dyDescent="0.25">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row>
    <row r="273" spans="1:40" ht="15.75" customHeight="1" x14ac:dyDescent="0.25">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6"/>
      <c r="AM273" s="66"/>
      <c r="AN273" s="66"/>
    </row>
    <row r="274" spans="1:40" ht="15.75" customHeight="1" x14ac:dyDescent="0.25">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row>
    <row r="275" spans="1:40" ht="15.75" customHeight="1" x14ac:dyDescent="0.2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6"/>
      <c r="AM275" s="66"/>
      <c r="AN275" s="66"/>
    </row>
    <row r="276" spans="1:40" ht="15.75" customHeight="1" x14ac:dyDescent="0.25">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66"/>
      <c r="AK276" s="66"/>
      <c r="AL276" s="66"/>
      <c r="AM276" s="66"/>
      <c r="AN276" s="66"/>
    </row>
    <row r="277" spans="1:40" ht="15.75" customHeight="1" x14ac:dyDescent="0.25">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row>
    <row r="278" spans="1:40" ht="15.75" customHeight="1" x14ac:dyDescent="0.25">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row>
    <row r="279" spans="1:40" ht="15.75" customHeight="1" x14ac:dyDescent="0.25">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c r="AN279" s="66"/>
    </row>
    <row r="280" spans="1:40" ht="15.75" customHeight="1" x14ac:dyDescent="0.25">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66"/>
      <c r="AK280" s="66"/>
      <c r="AL280" s="66"/>
      <c r="AM280" s="66"/>
      <c r="AN280" s="66"/>
    </row>
    <row r="281" spans="1:40" ht="15.75" customHeight="1" x14ac:dyDescent="0.25">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6"/>
      <c r="AM281" s="66"/>
      <c r="AN281" s="66"/>
    </row>
    <row r="282" spans="1:40" ht="15.75" customHeight="1" x14ac:dyDescent="0.25">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row>
    <row r="283" spans="1:40" ht="15.75" customHeight="1" x14ac:dyDescent="0.25">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row>
    <row r="284" spans="1:40" ht="15.75" customHeight="1" x14ac:dyDescent="0.25">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66"/>
      <c r="AK284" s="66"/>
      <c r="AL284" s="66"/>
      <c r="AM284" s="66"/>
      <c r="AN284" s="66"/>
    </row>
    <row r="285" spans="1:40" ht="15.75" customHeight="1" x14ac:dyDescent="0.2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6"/>
      <c r="AM285" s="66"/>
      <c r="AN285" s="66"/>
    </row>
    <row r="286" spans="1:40" ht="15.75" customHeight="1" x14ac:dyDescent="0.25">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row>
    <row r="287" spans="1:40" ht="15.75" customHeight="1" x14ac:dyDescent="0.25">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row>
    <row r="288" spans="1:40" ht="15.75" customHeight="1" x14ac:dyDescent="0.25">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66"/>
      <c r="AK288" s="66"/>
      <c r="AL288" s="66"/>
      <c r="AM288" s="66"/>
      <c r="AN288" s="66"/>
    </row>
    <row r="289" spans="1:40" ht="15.75" customHeight="1" x14ac:dyDescent="0.25">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c r="AN289" s="66"/>
    </row>
    <row r="290" spans="1:40" ht="15.75" customHeight="1" x14ac:dyDescent="0.25">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row>
    <row r="291" spans="1:40" ht="15.75" customHeight="1" x14ac:dyDescent="0.25">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6"/>
      <c r="AM291" s="66"/>
      <c r="AN291" s="66"/>
    </row>
    <row r="292" spans="1:40" ht="15.75" customHeight="1" x14ac:dyDescent="0.25">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row>
    <row r="293" spans="1:40" ht="15.75" customHeight="1" x14ac:dyDescent="0.25">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c r="AN293" s="66"/>
    </row>
    <row r="294" spans="1:40" ht="15.75" customHeight="1" x14ac:dyDescent="0.25">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c r="AJ294" s="66"/>
      <c r="AK294" s="66"/>
      <c r="AL294" s="66"/>
      <c r="AM294" s="66"/>
      <c r="AN294" s="66"/>
    </row>
    <row r="295" spans="1:40" ht="15.75" customHeight="1" x14ac:dyDescent="0.2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6"/>
      <c r="AM295" s="66"/>
      <c r="AN295" s="66"/>
    </row>
    <row r="296" spans="1:40" ht="15.75" customHeight="1" x14ac:dyDescent="0.25">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c r="AJ296" s="66"/>
      <c r="AK296" s="66"/>
      <c r="AL296" s="66"/>
      <c r="AM296" s="66"/>
      <c r="AN296" s="66"/>
    </row>
    <row r="297" spans="1:40" ht="15.75" customHeight="1" x14ac:dyDescent="0.25">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row>
    <row r="298" spans="1:40" ht="15.75" customHeight="1" x14ac:dyDescent="0.25">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c r="AJ298" s="66"/>
      <c r="AK298" s="66"/>
      <c r="AL298" s="66"/>
      <c r="AM298" s="66"/>
      <c r="AN298" s="66"/>
    </row>
    <row r="299" spans="1:40" ht="15.75" customHeight="1" x14ac:dyDescent="0.25">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6"/>
      <c r="AM299" s="66"/>
      <c r="AN299" s="66"/>
    </row>
    <row r="300" spans="1:40" ht="15.75" customHeight="1" x14ac:dyDescent="0.25">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c r="AJ300" s="66"/>
      <c r="AK300" s="66"/>
      <c r="AL300" s="66"/>
      <c r="AM300" s="66"/>
      <c r="AN300" s="66"/>
    </row>
    <row r="301" spans="1:40" ht="15.75" customHeight="1" x14ac:dyDescent="0.25">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c r="AJ301" s="66"/>
      <c r="AK301" s="66"/>
      <c r="AL301" s="66"/>
      <c r="AM301" s="66"/>
      <c r="AN301" s="66"/>
    </row>
    <row r="302" spans="1:40" ht="15.75" customHeight="1" x14ac:dyDescent="0.25">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c r="AJ302" s="66"/>
      <c r="AK302" s="66"/>
      <c r="AL302" s="66"/>
      <c r="AM302" s="66"/>
      <c r="AN302" s="66"/>
    </row>
    <row r="303" spans="1:40" ht="15.75" customHeight="1" x14ac:dyDescent="0.25">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row>
    <row r="304" spans="1:40" ht="15.75" customHeight="1" x14ac:dyDescent="0.25">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c r="AJ304" s="66"/>
      <c r="AK304" s="66"/>
      <c r="AL304" s="66"/>
      <c r="AM304" s="66"/>
      <c r="AN304" s="66"/>
    </row>
    <row r="305" spans="1:40" ht="15.75" customHeight="1" x14ac:dyDescent="0.2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c r="AJ305" s="66"/>
      <c r="AK305" s="66"/>
      <c r="AL305" s="66"/>
      <c r="AM305" s="66"/>
      <c r="AN305" s="66"/>
    </row>
    <row r="306" spans="1:40" ht="15.75" customHeight="1" x14ac:dyDescent="0.25">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row>
    <row r="307" spans="1:40" ht="15.75" customHeight="1" x14ac:dyDescent="0.25">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row>
    <row r="308" spans="1:40" ht="15.75" customHeight="1" x14ac:dyDescent="0.25">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66"/>
      <c r="AK308" s="66"/>
      <c r="AL308" s="66"/>
      <c r="AM308" s="66"/>
      <c r="AN308" s="66"/>
    </row>
    <row r="309" spans="1:40" ht="15.75" customHeight="1" x14ac:dyDescent="0.25">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c r="AJ309" s="66"/>
      <c r="AK309" s="66"/>
      <c r="AL309" s="66"/>
      <c r="AM309" s="66"/>
      <c r="AN309" s="66"/>
    </row>
    <row r="310" spans="1:40" ht="15.75" customHeight="1" x14ac:dyDescent="0.25">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row>
    <row r="311" spans="1:40" ht="15.75" customHeight="1" x14ac:dyDescent="0.25">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c r="AJ311" s="66"/>
      <c r="AK311" s="66"/>
      <c r="AL311" s="66"/>
      <c r="AM311" s="66"/>
      <c r="AN311" s="66"/>
    </row>
    <row r="312" spans="1:40" ht="15.75" customHeight="1" x14ac:dyDescent="0.25">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row>
    <row r="313" spans="1:40" ht="15.75" customHeight="1" x14ac:dyDescent="0.25">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c r="AJ313" s="66"/>
      <c r="AK313" s="66"/>
      <c r="AL313" s="66"/>
      <c r="AM313" s="66"/>
      <c r="AN313" s="66"/>
    </row>
    <row r="314" spans="1:40" ht="15.75" customHeight="1" x14ac:dyDescent="0.25">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c r="AJ314" s="66"/>
      <c r="AK314" s="66"/>
      <c r="AL314" s="66"/>
      <c r="AM314" s="66"/>
      <c r="AN314" s="66"/>
    </row>
    <row r="315" spans="1:40" ht="15.75" customHeight="1" x14ac:dyDescent="0.2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c r="AJ315" s="66"/>
      <c r="AK315" s="66"/>
      <c r="AL315" s="66"/>
      <c r="AM315" s="66"/>
      <c r="AN315" s="66"/>
    </row>
    <row r="316" spans="1:40" ht="15.75" customHeight="1" x14ac:dyDescent="0.25">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c r="AJ316" s="66"/>
      <c r="AK316" s="66"/>
      <c r="AL316" s="66"/>
      <c r="AM316" s="66"/>
      <c r="AN316" s="66"/>
    </row>
    <row r="317" spans="1:40" ht="15.75" customHeight="1" x14ac:dyDescent="0.25">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row>
    <row r="318" spans="1:40" ht="15.75" customHeight="1" x14ac:dyDescent="0.25">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c r="AJ318" s="66"/>
      <c r="AK318" s="66"/>
      <c r="AL318" s="66"/>
      <c r="AM318" s="66"/>
      <c r="AN318" s="66"/>
    </row>
    <row r="319" spans="1:40" ht="15.75" customHeight="1" x14ac:dyDescent="0.25">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c r="AJ319" s="66"/>
      <c r="AK319" s="66"/>
      <c r="AL319" s="66"/>
      <c r="AM319" s="66"/>
      <c r="AN319" s="66"/>
    </row>
    <row r="320" spans="1:40" ht="15.75" customHeight="1" x14ac:dyDescent="0.25">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c r="AJ320" s="66"/>
      <c r="AK320" s="66"/>
      <c r="AL320" s="66"/>
      <c r="AM320" s="66"/>
      <c r="AN320" s="66"/>
    </row>
    <row r="321" spans="1:40" ht="15.75" customHeight="1" x14ac:dyDescent="0.25">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c r="AJ321" s="66"/>
      <c r="AK321" s="66"/>
      <c r="AL321" s="66"/>
      <c r="AM321" s="66"/>
      <c r="AN321" s="66"/>
    </row>
    <row r="322" spans="1:40" ht="15.75" customHeight="1" x14ac:dyDescent="0.25">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row>
    <row r="323" spans="1:40" ht="15.75" customHeight="1" x14ac:dyDescent="0.25">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c r="AJ323" s="66"/>
      <c r="AK323" s="66"/>
      <c r="AL323" s="66"/>
      <c r="AM323" s="66"/>
      <c r="AN323" s="66"/>
    </row>
    <row r="324" spans="1:40" ht="15.75" customHeight="1" x14ac:dyDescent="0.25">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c r="AJ324" s="66"/>
      <c r="AK324" s="66"/>
      <c r="AL324" s="66"/>
      <c r="AM324" s="66"/>
      <c r="AN324" s="66"/>
    </row>
    <row r="325" spans="1:40" ht="15.75" customHeight="1" x14ac:dyDescent="0.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row>
    <row r="326" spans="1:40" ht="15.75" customHeight="1" x14ac:dyDescent="0.25">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66"/>
      <c r="AK326" s="66"/>
      <c r="AL326" s="66"/>
      <c r="AM326" s="66"/>
      <c r="AN326" s="66"/>
    </row>
    <row r="327" spans="1:40" ht="15.75" customHeight="1" x14ac:dyDescent="0.25">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66"/>
      <c r="AK327" s="66"/>
      <c r="AL327" s="66"/>
      <c r="AM327" s="66"/>
      <c r="AN327" s="66"/>
    </row>
    <row r="328" spans="1:40" ht="15.75" customHeight="1" x14ac:dyDescent="0.25">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66"/>
      <c r="AK328" s="66"/>
      <c r="AL328" s="66"/>
      <c r="AM328" s="66"/>
      <c r="AN328" s="66"/>
    </row>
    <row r="329" spans="1:40" ht="15.75" customHeight="1" x14ac:dyDescent="0.25">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66"/>
      <c r="AK329" s="66"/>
      <c r="AL329" s="66"/>
      <c r="AM329" s="66"/>
      <c r="AN329" s="66"/>
    </row>
    <row r="330" spans="1:40" ht="15.75" customHeight="1" x14ac:dyDescent="0.25">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66"/>
      <c r="AK330" s="66"/>
      <c r="AL330" s="66"/>
      <c r="AM330" s="66"/>
      <c r="AN330" s="66"/>
    </row>
    <row r="331" spans="1:40" ht="15.75" customHeight="1" x14ac:dyDescent="0.25">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row>
    <row r="332" spans="1:40" ht="15.75" customHeight="1" x14ac:dyDescent="0.25">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66"/>
      <c r="AK332" s="66"/>
      <c r="AL332" s="66"/>
      <c r="AM332" s="66"/>
      <c r="AN332" s="66"/>
    </row>
    <row r="333" spans="1:40" ht="15.75" customHeight="1" x14ac:dyDescent="0.25">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c r="AJ333" s="66"/>
      <c r="AK333" s="66"/>
      <c r="AL333" s="66"/>
      <c r="AM333" s="66"/>
      <c r="AN333" s="66"/>
    </row>
    <row r="334" spans="1:40" ht="15.75" customHeight="1" x14ac:dyDescent="0.25">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66"/>
      <c r="AK334" s="66"/>
      <c r="AL334" s="66"/>
      <c r="AM334" s="66"/>
      <c r="AN334" s="66"/>
    </row>
    <row r="335" spans="1:40" ht="15.75" customHeight="1" x14ac:dyDescent="0.2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c r="AJ335" s="66"/>
      <c r="AK335" s="66"/>
      <c r="AL335" s="66"/>
      <c r="AM335" s="66"/>
      <c r="AN335" s="66"/>
    </row>
    <row r="336" spans="1:40" ht="15.75" customHeight="1" x14ac:dyDescent="0.25">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c r="AJ336" s="66"/>
      <c r="AK336" s="66"/>
      <c r="AL336" s="66"/>
      <c r="AM336" s="66"/>
      <c r="AN336" s="66"/>
    </row>
    <row r="337" spans="1:40" ht="15.75" customHeight="1" x14ac:dyDescent="0.25">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row>
    <row r="338" spans="1:40" ht="15.75" customHeight="1" x14ac:dyDescent="0.25">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c r="AJ338" s="66"/>
      <c r="AK338" s="66"/>
      <c r="AL338" s="66"/>
      <c r="AM338" s="66"/>
      <c r="AN338" s="66"/>
    </row>
    <row r="339" spans="1:40" ht="15.75" customHeight="1" x14ac:dyDescent="0.25">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row>
    <row r="340" spans="1:40" ht="15.75" customHeight="1" x14ac:dyDescent="0.25">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c r="AJ340" s="66"/>
      <c r="AK340" s="66"/>
      <c r="AL340" s="66"/>
      <c r="AM340" s="66"/>
      <c r="AN340" s="66"/>
    </row>
    <row r="341" spans="1:40" ht="15.75" customHeight="1" x14ac:dyDescent="0.25">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c r="AJ341" s="66"/>
      <c r="AK341" s="66"/>
      <c r="AL341" s="66"/>
      <c r="AM341" s="66"/>
      <c r="AN341" s="66"/>
    </row>
    <row r="342" spans="1:40" ht="15.75" customHeight="1" x14ac:dyDescent="0.25">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c r="AJ342" s="66"/>
      <c r="AK342" s="66"/>
      <c r="AL342" s="66"/>
      <c r="AM342" s="66"/>
      <c r="AN342" s="66"/>
    </row>
    <row r="343" spans="1:40" ht="15.75" customHeight="1" x14ac:dyDescent="0.25">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c r="AJ343" s="66"/>
      <c r="AK343" s="66"/>
      <c r="AL343" s="66"/>
      <c r="AM343" s="66"/>
      <c r="AN343" s="66"/>
    </row>
    <row r="344" spans="1:40" ht="15.75" customHeight="1" x14ac:dyDescent="0.2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row>
    <row r="345" spans="1:40" ht="15.75" customHeight="1" x14ac:dyDescent="0.2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c r="AJ345" s="66"/>
      <c r="AK345" s="66"/>
      <c r="AL345" s="66"/>
      <c r="AM345" s="66"/>
      <c r="AN345" s="66"/>
    </row>
    <row r="346" spans="1:40" ht="15.75" customHeight="1" x14ac:dyDescent="0.25">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c r="AJ346" s="66"/>
      <c r="AK346" s="66"/>
      <c r="AL346" s="66"/>
      <c r="AM346" s="66"/>
      <c r="AN346" s="66"/>
    </row>
    <row r="347" spans="1:40" ht="15.75" customHeight="1" x14ac:dyDescent="0.25">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c r="AJ347" s="66"/>
      <c r="AK347" s="66"/>
      <c r="AL347" s="66"/>
      <c r="AM347" s="66"/>
      <c r="AN347" s="66"/>
    </row>
    <row r="348" spans="1:40" ht="15.75" customHeight="1" x14ac:dyDescent="0.25">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c r="AJ348" s="66"/>
      <c r="AK348" s="66"/>
      <c r="AL348" s="66"/>
      <c r="AM348" s="66"/>
      <c r="AN348" s="66"/>
    </row>
    <row r="349" spans="1:40" ht="15.75" customHeight="1" x14ac:dyDescent="0.25">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c r="AJ349" s="66"/>
      <c r="AK349" s="66"/>
      <c r="AL349" s="66"/>
      <c r="AM349" s="66"/>
      <c r="AN349" s="66"/>
    </row>
    <row r="350" spans="1:40" ht="15.75" customHeight="1" x14ac:dyDescent="0.25">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c r="AJ350" s="66"/>
      <c r="AK350" s="66"/>
      <c r="AL350" s="66"/>
      <c r="AM350" s="66"/>
      <c r="AN350" s="66"/>
    </row>
    <row r="351" spans="1:40" ht="15.75" customHeight="1" x14ac:dyDescent="0.25">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row>
    <row r="352" spans="1:40" ht="15.75" customHeight="1" x14ac:dyDescent="0.25">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c r="AJ352" s="66"/>
      <c r="AK352" s="66"/>
      <c r="AL352" s="66"/>
      <c r="AM352" s="66"/>
      <c r="AN352" s="66"/>
    </row>
    <row r="353" spans="1:40" ht="15.75" customHeight="1" x14ac:dyDescent="0.25">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c r="AJ353" s="66"/>
      <c r="AK353" s="66"/>
      <c r="AL353" s="66"/>
      <c r="AM353" s="66"/>
      <c r="AN353" s="66"/>
    </row>
    <row r="354" spans="1:40" ht="15.75" customHeight="1" x14ac:dyDescent="0.25">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66"/>
      <c r="AK354" s="66"/>
      <c r="AL354" s="66"/>
      <c r="AM354" s="66"/>
      <c r="AN354" s="66"/>
    </row>
    <row r="355" spans="1:40" ht="15.75" customHeight="1" x14ac:dyDescent="0.2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c r="AJ355" s="66"/>
      <c r="AK355" s="66"/>
      <c r="AL355" s="66"/>
      <c r="AM355" s="66"/>
      <c r="AN355" s="66"/>
    </row>
    <row r="356" spans="1:40" ht="15.75" customHeight="1" x14ac:dyDescent="0.25">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c r="AJ356" s="66"/>
      <c r="AK356" s="66"/>
      <c r="AL356" s="66"/>
      <c r="AM356" s="66"/>
      <c r="AN356" s="66"/>
    </row>
    <row r="357" spans="1:40" ht="15.75" customHeight="1" x14ac:dyDescent="0.25">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c r="AJ357" s="66"/>
      <c r="AK357" s="66"/>
      <c r="AL357" s="66"/>
      <c r="AM357" s="66"/>
      <c r="AN357" s="66"/>
    </row>
    <row r="358" spans="1:40" ht="15.75" customHeight="1" x14ac:dyDescent="0.25">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row>
    <row r="359" spans="1:40" ht="15.75" customHeight="1" x14ac:dyDescent="0.25">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c r="AJ359" s="66"/>
      <c r="AK359" s="66"/>
      <c r="AL359" s="66"/>
      <c r="AM359" s="66"/>
      <c r="AN359" s="66"/>
    </row>
    <row r="360" spans="1:40" ht="15.75" customHeight="1" x14ac:dyDescent="0.25">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66"/>
      <c r="AK360" s="66"/>
      <c r="AL360" s="66"/>
      <c r="AM360" s="66"/>
      <c r="AN360" s="66"/>
    </row>
    <row r="361" spans="1:40" ht="15.75" customHeight="1" x14ac:dyDescent="0.25">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c r="AJ361" s="66"/>
      <c r="AK361" s="66"/>
      <c r="AL361" s="66"/>
      <c r="AM361" s="66"/>
      <c r="AN361" s="66"/>
    </row>
    <row r="362" spans="1:40" ht="15.75" customHeight="1" x14ac:dyDescent="0.25">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66"/>
      <c r="AK362" s="66"/>
      <c r="AL362" s="66"/>
      <c r="AM362" s="66"/>
      <c r="AN362" s="66"/>
    </row>
    <row r="363" spans="1:40" ht="15.75" customHeight="1" x14ac:dyDescent="0.25">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c r="AJ363" s="66"/>
      <c r="AK363" s="66"/>
      <c r="AL363" s="66"/>
      <c r="AM363" s="66"/>
      <c r="AN363" s="66"/>
    </row>
    <row r="364" spans="1:40" ht="15.75" customHeight="1" x14ac:dyDescent="0.25">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c r="AJ364" s="66"/>
      <c r="AK364" s="66"/>
      <c r="AL364" s="66"/>
      <c r="AM364" s="66"/>
      <c r="AN364" s="66"/>
    </row>
    <row r="365" spans="1:40" ht="15.75" customHeight="1" x14ac:dyDescent="0.2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row>
    <row r="366" spans="1:40" ht="15.75" customHeight="1" x14ac:dyDescent="0.25">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c r="AJ366" s="66"/>
      <c r="AK366" s="66"/>
      <c r="AL366" s="66"/>
      <c r="AM366" s="66"/>
      <c r="AN366" s="66"/>
    </row>
    <row r="367" spans="1:40" ht="15.75" customHeight="1" x14ac:dyDescent="0.25">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c r="AJ367" s="66"/>
      <c r="AK367" s="66"/>
      <c r="AL367" s="66"/>
      <c r="AM367" s="66"/>
      <c r="AN367" s="66"/>
    </row>
    <row r="368" spans="1:40" ht="15.75" customHeight="1" x14ac:dyDescent="0.25">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c r="AJ368" s="66"/>
      <c r="AK368" s="66"/>
      <c r="AL368" s="66"/>
      <c r="AM368" s="66"/>
      <c r="AN368" s="66"/>
    </row>
    <row r="369" spans="1:40" ht="15.75" customHeight="1" x14ac:dyDescent="0.25">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c r="AJ369" s="66"/>
      <c r="AK369" s="66"/>
      <c r="AL369" s="66"/>
      <c r="AM369" s="66"/>
      <c r="AN369" s="66"/>
    </row>
    <row r="370" spans="1:40" ht="15.75" customHeight="1" x14ac:dyDescent="0.25">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c r="AJ370" s="66"/>
      <c r="AK370" s="66"/>
      <c r="AL370" s="66"/>
      <c r="AM370" s="66"/>
      <c r="AN370" s="66"/>
    </row>
    <row r="371" spans="1:40" ht="15.75" customHeight="1" x14ac:dyDescent="0.25">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row>
    <row r="372" spans="1:40" ht="15.75" customHeight="1" x14ac:dyDescent="0.25">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c r="AJ372" s="66"/>
      <c r="AK372" s="66"/>
      <c r="AL372" s="66"/>
      <c r="AM372" s="66"/>
      <c r="AN372" s="66"/>
    </row>
    <row r="373" spans="1:40" ht="15.75" customHeight="1" x14ac:dyDescent="0.25">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row>
    <row r="374" spans="1:40" ht="15.75" customHeight="1" x14ac:dyDescent="0.25">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c r="AN374" s="66"/>
    </row>
    <row r="375" spans="1:40" ht="15.75" customHeight="1" x14ac:dyDescent="0.2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c r="AN375" s="66"/>
    </row>
    <row r="376" spans="1:40" ht="15.75" customHeight="1" x14ac:dyDescent="0.25">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c r="AN376" s="66"/>
    </row>
    <row r="377" spans="1:40" ht="15.75" customHeight="1" x14ac:dyDescent="0.25">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c r="AN377" s="66"/>
    </row>
    <row r="378" spans="1:40" ht="15.75" customHeight="1" x14ac:dyDescent="0.25">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row>
    <row r="379" spans="1:40" ht="15.75" customHeight="1" x14ac:dyDescent="0.25">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c r="AN379" s="66"/>
    </row>
    <row r="380" spans="1:40" ht="15.75" customHeight="1" x14ac:dyDescent="0.25">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c r="AN380" s="66"/>
    </row>
    <row r="381" spans="1:40" ht="15.75" customHeight="1" x14ac:dyDescent="0.25">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c r="AN381" s="66"/>
    </row>
    <row r="382" spans="1:40" ht="15.75" customHeight="1" x14ac:dyDescent="0.25">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c r="AN382" s="66"/>
    </row>
    <row r="383" spans="1:40" ht="15.75" customHeight="1" x14ac:dyDescent="0.25">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row>
    <row r="384" spans="1:40" ht="15.75" customHeight="1" x14ac:dyDescent="0.25">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c r="AN384" s="66"/>
    </row>
    <row r="385" spans="1:40" ht="15.75" customHeight="1" x14ac:dyDescent="0.2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row>
    <row r="386" spans="1:40" ht="15.75" customHeight="1" x14ac:dyDescent="0.25">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c r="AN386" s="66"/>
    </row>
    <row r="387" spans="1:40" ht="15.75" customHeight="1" x14ac:dyDescent="0.25">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c r="AN387" s="66"/>
    </row>
    <row r="388" spans="1:40" ht="15.75" customHeight="1" x14ac:dyDescent="0.25">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row>
    <row r="389" spans="1:40" ht="15.75" customHeight="1" x14ac:dyDescent="0.25">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c r="AN389" s="66"/>
    </row>
    <row r="390" spans="1:40" ht="15.75" customHeight="1" x14ac:dyDescent="0.25">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c r="AN390" s="66"/>
    </row>
    <row r="391" spans="1:40" ht="15.75" customHeight="1" x14ac:dyDescent="0.25">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row>
    <row r="392" spans="1:40" ht="15.75" customHeight="1" x14ac:dyDescent="0.25">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c r="AN392" s="66"/>
    </row>
    <row r="393" spans="1:40" ht="15.75" customHeight="1" x14ac:dyDescent="0.25">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c r="AN393" s="66"/>
    </row>
    <row r="394" spans="1:40" ht="15.75" customHeight="1" x14ac:dyDescent="0.25">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c r="AN394" s="66"/>
    </row>
    <row r="395" spans="1:40" ht="15.75" customHeight="1" x14ac:dyDescent="0.2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c r="AN395" s="66"/>
    </row>
    <row r="396" spans="1:40" ht="15.75" customHeight="1" x14ac:dyDescent="0.25">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c r="AN396" s="66"/>
    </row>
    <row r="397" spans="1:40" ht="15.75" customHeight="1" x14ac:dyDescent="0.25">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row>
    <row r="398" spans="1:40" ht="15.75" customHeight="1" x14ac:dyDescent="0.25">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row>
    <row r="399" spans="1:40" ht="15.75" customHeight="1" x14ac:dyDescent="0.25">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c r="AN399" s="66"/>
    </row>
    <row r="400" spans="1:40" ht="15.75" customHeight="1" x14ac:dyDescent="0.25">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c r="AN400" s="66"/>
    </row>
    <row r="401" spans="1:40" ht="15.75" customHeight="1" x14ac:dyDescent="0.25">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c r="AN401" s="66"/>
    </row>
    <row r="402" spans="1:40" ht="15.75" customHeight="1" x14ac:dyDescent="0.25">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c r="AN402" s="66"/>
    </row>
    <row r="403" spans="1:40" ht="15.75" customHeight="1" x14ac:dyDescent="0.25">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row>
    <row r="404" spans="1:40" ht="15.75" customHeight="1" x14ac:dyDescent="0.25">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row>
    <row r="405" spans="1:40" ht="15.75" customHeight="1" x14ac:dyDescent="0.2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c r="AN405" s="66"/>
    </row>
    <row r="406" spans="1:40" ht="15.75" customHeight="1" x14ac:dyDescent="0.25">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c r="AN406" s="66"/>
    </row>
    <row r="407" spans="1:40" ht="15.75" customHeight="1" x14ac:dyDescent="0.25">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c r="AN407" s="66"/>
    </row>
    <row r="408" spans="1:40" ht="15.75" customHeight="1" x14ac:dyDescent="0.25">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row>
    <row r="409" spans="1:40" ht="15.75" customHeight="1" x14ac:dyDescent="0.25">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c r="AN409" s="66"/>
    </row>
    <row r="410" spans="1:40" ht="15.75" customHeight="1" x14ac:dyDescent="0.25">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c r="AN410" s="66"/>
    </row>
    <row r="411" spans="1:40" ht="15.75" customHeight="1" x14ac:dyDescent="0.25">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row>
    <row r="412" spans="1:40" ht="15.75" customHeight="1" x14ac:dyDescent="0.25">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c r="AN412" s="66"/>
    </row>
    <row r="413" spans="1:40" ht="15.75" customHeight="1" x14ac:dyDescent="0.25">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c r="AN413" s="66"/>
    </row>
    <row r="414" spans="1:40" ht="15.75" customHeight="1" x14ac:dyDescent="0.25">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c r="AN414" s="66"/>
    </row>
    <row r="415" spans="1:40" ht="15.75" customHeight="1" x14ac:dyDescent="0.2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c r="AN415" s="66"/>
    </row>
    <row r="416" spans="1:40" ht="15.75" customHeight="1" x14ac:dyDescent="0.25">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c r="AN416" s="66"/>
    </row>
    <row r="417" spans="1:40" ht="15.75" customHeight="1" x14ac:dyDescent="0.25">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c r="AN417" s="66"/>
    </row>
    <row r="418" spans="1:40" ht="15.75" customHeight="1" x14ac:dyDescent="0.25">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row>
    <row r="419" spans="1:40" ht="15.75" customHeight="1" x14ac:dyDescent="0.25">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row>
    <row r="420" spans="1:40" ht="15.75" customHeight="1" x14ac:dyDescent="0.25">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c r="AN420" s="66"/>
    </row>
    <row r="421" spans="1:40" ht="15.75" customHeight="1" x14ac:dyDescent="0.25">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c r="AN421" s="66"/>
    </row>
    <row r="422" spans="1:40" ht="15.75" customHeight="1" x14ac:dyDescent="0.25">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row>
    <row r="423" spans="1:40" ht="15.75" customHeight="1" x14ac:dyDescent="0.25">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c r="AJ423" s="66"/>
      <c r="AK423" s="66"/>
      <c r="AL423" s="66"/>
      <c r="AM423" s="66"/>
      <c r="AN423" s="66"/>
    </row>
    <row r="424" spans="1:40" ht="15.75" customHeight="1" x14ac:dyDescent="0.25">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c r="AJ424" s="66"/>
      <c r="AK424" s="66"/>
      <c r="AL424" s="66"/>
      <c r="AM424" s="66"/>
      <c r="AN424" s="66"/>
    </row>
    <row r="425" spans="1:40" ht="15.75" customHeight="1" x14ac:dyDescent="0.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row>
    <row r="426" spans="1:40" ht="15.75" customHeight="1" x14ac:dyDescent="0.25">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row>
    <row r="427" spans="1:40" ht="15.75" customHeight="1" x14ac:dyDescent="0.25">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c r="AJ427" s="66"/>
      <c r="AK427" s="66"/>
      <c r="AL427" s="66"/>
      <c r="AM427" s="66"/>
      <c r="AN427" s="66"/>
    </row>
    <row r="428" spans="1:40" ht="15.75" customHeight="1" x14ac:dyDescent="0.25">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c r="AJ428" s="66"/>
      <c r="AK428" s="66"/>
      <c r="AL428" s="66"/>
      <c r="AM428" s="66"/>
      <c r="AN428" s="66"/>
    </row>
    <row r="429" spans="1:40" ht="15.75" customHeight="1" x14ac:dyDescent="0.25">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c r="AJ429" s="66"/>
      <c r="AK429" s="66"/>
      <c r="AL429" s="66"/>
      <c r="AM429" s="66"/>
      <c r="AN429" s="66"/>
    </row>
    <row r="430" spans="1:40" ht="15.75" customHeight="1" x14ac:dyDescent="0.25">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row>
    <row r="431" spans="1:40" ht="15.75" customHeight="1" x14ac:dyDescent="0.25">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row>
    <row r="432" spans="1:40" ht="15.75" customHeight="1" x14ac:dyDescent="0.25">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c r="AL432" s="66"/>
      <c r="AM432" s="66"/>
      <c r="AN432" s="66"/>
    </row>
    <row r="433" spans="1:40" ht="15.75" customHeight="1" x14ac:dyDescent="0.25">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c r="AL433" s="66"/>
      <c r="AM433" s="66"/>
      <c r="AN433" s="66"/>
    </row>
    <row r="434" spans="1:40" ht="15.75" customHeight="1" x14ac:dyDescent="0.25">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c r="AL434" s="66"/>
      <c r="AM434" s="66"/>
      <c r="AN434" s="66"/>
    </row>
    <row r="435" spans="1:40" ht="15.75" customHeight="1" x14ac:dyDescent="0.2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c r="AL435" s="66"/>
      <c r="AM435" s="66"/>
      <c r="AN435" s="66"/>
    </row>
    <row r="436" spans="1:40" ht="15.75" customHeight="1" x14ac:dyDescent="0.25">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row>
    <row r="437" spans="1:40" ht="15.75" customHeight="1" x14ac:dyDescent="0.25">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row>
    <row r="438" spans="1:40" ht="15.75" customHeight="1" x14ac:dyDescent="0.25">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c r="AJ438" s="66"/>
      <c r="AK438" s="66"/>
      <c r="AL438" s="66"/>
      <c r="AM438" s="66"/>
      <c r="AN438" s="66"/>
    </row>
    <row r="439" spans="1:40" ht="15.75" customHeight="1" x14ac:dyDescent="0.25">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c r="AJ439" s="66"/>
      <c r="AK439" s="66"/>
      <c r="AL439" s="66"/>
      <c r="AM439" s="66"/>
      <c r="AN439" s="66"/>
    </row>
    <row r="440" spans="1:40" ht="15.75" customHeight="1" x14ac:dyDescent="0.25">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c r="AJ440" s="66"/>
      <c r="AK440" s="66"/>
      <c r="AL440" s="66"/>
      <c r="AM440" s="66"/>
      <c r="AN440" s="66"/>
    </row>
    <row r="441" spans="1:40" ht="15.75" customHeight="1" x14ac:dyDescent="0.25">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c r="AJ441" s="66"/>
      <c r="AK441" s="66"/>
      <c r="AL441" s="66"/>
      <c r="AM441" s="66"/>
      <c r="AN441" s="66"/>
    </row>
    <row r="442" spans="1:40" ht="15.75" customHeight="1" x14ac:dyDescent="0.25">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row>
    <row r="443" spans="1:40" ht="15.75" customHeight="1" x14ac:dyDescent="0.25">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c r="AJ443" s="66"/>
      <c r="AK443" s="66"/>
      <c r="AL443" s="66"/>
      <c r="AM443" s="66"/>
      <c r="AN443" s="66"/>
    </row>
    <row r="444" spans="1:40" ht="15.75" customHeight="1" x14ac:dyDescent="0.25">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c r="AJ444" s="66"/>
      <c r="AK444" s="66"/>
      <c r="AL444" s="66"/>
      <c r="AM444" s="66"/>
      <c r="AN444" s="66"/>
    </row>
    <row r="445" spans="1:40" ht="15.75" customHeight="1" x14ac:dyDescent="0.2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c r="AJ445" s="66"/>
      <c r="AK445" s="66"/>
      <c r="AL445" s="66"/>
      <c r="AM445" s="66"/>
      <c r="AN445" s="66"/>
    </row>
    <row r="446" spans="1:40" ht="15.75" customHeight="1" x14ac:dyDescent="0.25">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c r="AJ446" s="66"/>
      <c r="AK446" s="66"/>
      <c r="AL446" s="66"/>
      <c r="AM446" s="66"/>
      <c r="AN446" s="66"/>
    </row>
    <row r="447" spans="1:40" ht="15.75" customHeight="1" x14ac:dyDescent="0.25">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row>
    <row r="448" spans="1:40" ht="15.75" customHeight="1" x14ac:dyDescent="0.25">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c r="AJ448" s="66"/>
      <c r="AK448" s="66"/>
      <c r="AL448" s="66"/>
      <c r="AM448" s="66"/>
      <c r="AN448" s="66"/>
    </row>
    <row r="449" spans="1:40" ht="15.75" customHeight="1" x14ac:dyDescent="0.25">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c r="AL449" s="66"/>
      <c r="AM449" s="66"/>
      <c r="AN449" s="66"/>
    </row>
    <row r="450" spans="1:40" ht="15.75" customHeight="1" x14ac:dyDescent="0.25">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c r="AL450" s="66"/>
      <c r="AM450" s="66"/>
      <c r="AN450" s="66"/>
    </row>
    <row r="451" spans="1:40" ht="15.75" customHeight="1" x14ac:dyDescent="0.25">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c r="AL451" s="66"/>
      <c r="AM451" s="66"/>
      <c r="AN451" s="66"/>
    </row>
    <row r="452" spans="1:40" ht="15.75" customHeight="1" x14ac:dyDescent="0.25">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row>
    <row r="453" spans="1:40" ht="15.75" customHeight="1" x14ac:dyDescent="0.25">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L453" s="66"/>
      <c r="AM453" s="66"/>
      <c r="AN453" s="66"/>
    </row>
    <row r="454" spans="1:40" ht="15.75" customHeight="1" x14ac:dyDescent="0.25">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c r="AJ454" s="66"/>
      <c r="AK454" s="66"/>
      <c r="AL454" s="66"/>
      <c r="AM454" s="66"/>
      <c r="AN454" s="66"/>
    </row>
    <row r="455" spans="1:40" ht="15.75" customHeight="1" x14ac:dyDescent="0.2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c r="AJ455" s="66"/>
      <c r="AK455" s="66"/>
      <c r="AL455" s="66"/>
      <c r="AM455" s="66"/>
      <c r="AN455" s="66"/>
    </row>
    <row r="456" spans="1:40" ht="15.75" customHeight="1" x14ac:dyDescent="0.25">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c r="AJ456" s="66"/>
      <c r="AK456" s="66"/>
      <c r="AL456" s="66"/>
      <c r="AM456" s="66"/>
      <c r="AN456" s="66"/>
    </row>
    <row r="457" spans="1:40" ht="15.75" customHeight="1" x14ac:dyDescent="0.25">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row>
    <row r="458" spans="1:40" ht="15.75" customHeight="1" x14ac:dyDescent="0.25">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c r="AJ458" s="66"/>
      <c r="AK458" s="66"/>
      <c r="AL458" s="66"/>
      <c r="AM458" s="66"/>
      <c r="AN458" s="66"/>
    </row>
    <row r="459" spans="1:40" ht="15.75" customHeight="1" x14ac:dyDescent="0.25">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c r="AJ459" s="66"/>
      <c r="AK459" s="66"/>
      <c r="AL459" s="66"/>
      <c r="AM459" s="66"/>
      <c r="AN459" s="66"/>
    </row>
    <row r="460" spans="1:40" ht="15.75" customHeight="1" x14ac:dyDescent="0.25">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c r="AJ460" s="66"/>
      <c r="AK460" s="66"/>
      <c r="AL460" s="66"/>
      <c r="AM460" s="66"/>
      <c r="AN460" s="66"/>
    </row>
    <row r="461" spans="1:40" ht="15.75" customHeight="1" x14ac:dyDescent="0.25">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c r="AJ461" s="66"/>
      <c r="AK461" s="66"/>
      <c r="AL461" s="66"/>
      <c r="AM461" s="66"/>
      <c r="AN461" s="66"/>
    </row>
    <row r="462" spans="1:40" ht="15.75" customHeight="1" x14ac:dyDescent="0.25">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c r="AJ462" s="66"/>
      <c r="AK462" s="66"/>
      <c r="AL462" s="66"/>
      <c r="AM462" s="66"/>
      <c r="AN462" s="66"/>
    </row>
    <row r="463" spans="1:40" ht="15.75" customHeight="1" x14ac:dyDescent="0.25">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row>
    <row r="464" spans="1:40" ht="15.75" customHeight="1" x14ac:dyDescent="0.25">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c r="AN464" s="66"/>
    </row>
    <row r="465" spans="1:40" ht="15.75" customHeight="1" x14ac:dyDescent="0.2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c r="AJ465" s="66"/>
      <c r="AK465" s="66"/>
      <c r="AL465" s="66"/>
      <c r="AM465" s="66"/>
      <c r="AN465" s="66"/>
    </row>
    <row r="466" spans="1:40" ht="15.75" customHeight="1" x14ac:dyDescent="0.25">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c r="AJ466" s="66"/>
      <c r="AK466" s="66"/>
      <c r="AL466" s="66"/>
      <c r="AM466" s="66"/>
      <c r="AN466" s="66"/>
    </row>
    <row r="467" spans="1:40" ht="15.75" customHeight="1" x14ac:dyDescent="0.25">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L467" s="66"/>
      <c r="AM467" s="66"/>
      <c r="AN467" s="66"/>
    </row>
    <row r="468" spans="1:40" ht="15.75" customHeight="1" x14ac:dyDescent="0.25">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L468" s="66"/>
      <c r="AM468" s="66"/>
      <c r="AN468" s="66"/>
    </row>
    <row r="469" spans="1:40" ht="15.75" customHeight="1" x14ac:dyDescent="0.25">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L469" s="66"/>
      <c r="AM469" s="66"/>
      <c r="AN469" s="66"/>
    </row>
    <row r="470" spans="1:40" ht="15.75" customHeight="1" x14ac:dyDescent="0.25">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L470" s="66"/>
      <c r="AM470" s="66"/>
      <c r="AN470" s="66"/>
    </row>
    <row r="471" spans="1:40" ht="15.75" customHeight="1" x14ac:dyDescent="0.25">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c r="AJ471" s="66"/>
      <c r="AK471" s="66"/>
      <c r="AL471" s="66"/>
      <c r="AM471" s="66"/>
      <c r="AN471" s="66"/>
    </row>
    <row r="472" spans="1:40" ht="15.75" customHeight="1" x14ac:dyDescent="0.25">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c r="AJ472" s="66"/>
      <c r="AK472" s="66"/>
      <c r="AL472" s="66"/>
      <c r="AM472" s="66"/>
      <c r="AN472" s="66"/>
    </row>
    <row r="473" spans="1:40" ht="15.75" customHeight="1" x14ac:dyDescent="0.25">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c r="AJ473" s="66"/>
      <c r="AK473" s="66"/>
      <c r="AL473" s="66"/>
      <c r="AM473" s="66"/>
      <c r="AN473" s="66"/>
    </row>
    <row r="474" spans="1:40" ht="15.75" customHeight="1" x14ac:dyDescent="0.25">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c r="AN474" s="66"/>
    </row>
    <row r="475" spans="1:40" ht="15.75" customHeight="1" x14ac:dyDescent="0.2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66"/>
      <c r="AK475" s="66"/>
      <c r="AL475" s="66"/>
      <c r="AM475" s="66"/>
      <c r="AN475" s="66"/>
    </row>
    <row r="476" spans="1:40" ht="15.75" customHeight="1" x14ac:dyDescent="0.25">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c r="AJ476" s="66"/>
      <c r="AK476" s="66"/>
      <c r="AL476" s="66"/>
      <c r="AM476" s="66"/>
      <c r="AN476" s="66"/>
    </row>
    <row r="477" spans="1:40" ht="15.75" customHeight="1" x14ac:dyDescent="0.25">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c r="AJ477" s="66"/>
      <c r="AK477" s="66"/>
      <c r="AL477" s="66"/>
      <c r="AM477" s="66"/>
      <c r="AN477" s="66"/>
    </row>
    <row r="478" spans="1:40" ht="15.75" customHeight="1" x14ac:dyDescent="0.25">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c r="AJ478" s="66"/>
      <c r="AK478" s="66"/>
      <c r="AL478" s="66"/>
      <c r="AM478" s="66"/>
      <c r="AN478" s="66"/>
    </row>
    <row r="479" spans="1:40" ht="15.75" customHeight="1" x14ac:dyDescent="0.25">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c r="AJ479" s="66"/>
      <c r="AK479" s="66"/>
      <c r="AL479" s="66"/>
      <c r="AM479" s="66"/>
      <c r="AN479" s="66"/>
    </row>
    <row r="480" spans="1:40" ht="15.75" customHeight="1" x14ac:dyDescent="0.25">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c r="AJ480" s="66"/>
      <c r="AK480" s="66"/>
      <c r="AL480" s="66"/>
      <c r="AM480" s="66"/>
      <c r="AN480" s="66"/>
    </row>
    <row r="481" spans="1:40" ht="15.75" customHeight="1" x14ac:dyDescent="0.25">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L481" s="66"/>
      <c r="AM481" s="66"/>
      <c r="AN481" s="66"/>
    </row>
    <row r="482" spans="1:40" ht="15.75" customHeight="1" x14ac:dyDescent="0.25">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L482" s="66"/>
      <c r="AM482" s="66"/>
      <c r="AN482" s="66"/>
    </row>
    <row r="483" spans="1:40" ht="15.75" customHeight="1" x14ac:dyDescent="0.25">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L483" s="66"/>
      <c r="AM483" s="66"/>
      <c r="AN483" s="66"/>
    </row>
    <row r="484" spans="1:40" ht="15.75" customHeight="1" x14ac:dyDescent="0.25">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L484" s="66"/>
      <c r="AM484" s="66"/>
      <c r="AN484" s="66"/>
    </row>
    <row r="485" spans="1:40" ht="15.75" customHeight="1" x14ac:dyDescent="0.2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c r="AN485" s="66"/>
    </row>
    <row r="486" spans="1:40" ht="15.75" customHeight="1" x14ac:dyDescent="0.25">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c r="AJ486" s="66"/>
      <c r="AK486" s="66"/>
      <c r="AL486" s="66"/>
      <c r="AM486" s="66"/>
      <c r="AN486" s="66"/>
    </row>
    <row r="487" spans="1:40" ht="15.75" customHeight="1" x14ac:dyDescent="0.25">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c r="AJ487" s="66"/>
      <c r="AK487" s="66"/>
      <c r="AL487" s="66"/>
      <c r="AM487" s="66"/>
      <c r="AN487" s="66"/>
    </row>
    <row r="488" spans="1:40" ht="15.75" customHeight="1" x14ac:dyDescent="0.25">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66"/>
      <c r="AK488" s="66"/>
      <c r="AL488" s="66"/>
      <c r="AM488" s="66"/>
      <c r="AN488" s="66"/>
    </row>
    <row r="489" spans="1:40" ht="15.75" customHeight="1" x14ac:dyDescent="0.25">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c r="AJ489" s="66"/>
      <c r="AK489" s="66"/>
      <c r="AL489" s="66"/>
      <c r="AM489" s="66"/>
      <c r="AN489" s="66"/>
    </row>
    <row r="490" spans="1:40" ht="15.75" customHeight="1" x14ac:dyDescent="0.25">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c r="AJ490" s="66"/>
      <c r="AK490" s="66"/>
      <c r="AL490" s="66"/>
      <c r="AM490" s="66"/>
      <c r="AN490" s="66"/>
    </row>
    <row r="491" spans="1:40" ht="15.75" customHeight="1" x14ac:dyDescent="0.25">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c r="AJ491" s="66"/>
      <c r="AK491" s="66"/>
      <c r="AL491" s="66"/>
      <c r="AM491" s="66"/>
      <c r="AN491" s="66"/>
    </row>
    <row r="492" spans="1:40" ht="15.75" customHeight="1" x14ac:dyDescent="0.25">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c r="AJ492" s="66"/>
      <c r="AK492" s="66"/>
      <c r="AL492" s="66"/>
      <c r="AM492" s="66"/>
      <c r="AN492" s="66"/>
    </row>
    <row r="493" spans="1:40" ht="15.75" customHeight="1" x14ac:dyDescent="0.25">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c r="AJ493" s="66"/>
      <c r="AK493" s="66"/>
      <c r="AL493" s="66"/>
      <c r="AM493" s="66"/>
      <c r="AN493" s="66"/>
    </row>
    <row r="494" spans="1:40" ht="15.75" customHeight="1" x14ac:dyDescent="0.25">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c r="AJ494" s="66"/>
      <c r="AK494" s="66"/>
      <c r="AL494" s="66"/>
      <c r="AM494" s="66"/>
      <c r="AN494" s="66"/>
    </row>
    <row r="495" spans="1:40" ht="15.75" customHeight="1" x14ac:dyDescent="0.2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c r="AJ495" s="66"/>
      <c r="AK495" s="66"/>
      <c r="AL495" s="66"/>
      <c r="AM495" s="66"/>
      <c r="AN495" s="66"/>
    </row>
    <row r="496" spans="1:40" ht="15.75" customHeight="1" x14ac:dyDescent="0.25">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c r="AL496" s="66"/>
      <c r="AM496" s="66"/>
      <c r="AN496" s="66"/>
    </row>
    <row r="497" spans="1:40" ht="15.75" customHeight="1" x14ac:dyDescent="0.25">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c r="AL497" s="66"/>
      <c r="AM497" s="66"/>
      <c r="AN497" s="66"/>
    </row>
    <row r="498" spans="1:40" ht="15.75" customHeight="1" x14ac:dyDescent="0.25">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c r="AL498" s="66"/>
      <c r="AM498" s="66"/>
      <c r="AN498" s="66"/>
    </row>
    <row r="499" spans="1:40" ht="15.75" customHeight="1" x14ac:dyDescent="0.25">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c r="AL499" s="66"/>
      <c r="AM499" s="66"/>
      <c r="AN499" s="66"/>
    </row>
    <row r="500" spans="1:40" ht="15.75" customHeight="1" x14ac:dyDescent="0.25">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c r="AJ500" s="66"/>
      <c r="AK500" s="66"/>
      <c r="AL500" s="66"/>
      <c r="AM500" s="66"/>
      <c r="AN500" s="66"/>
    </row>
    <row r="501" spans="1:40" ht="15.75" customHeight="1" x14ac:dyDescent="0.25">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c r="AN501" s="66"/>
    </row>
    <row r="502" spans="1:40" ht="15.75" customHeight="1" x14ac:dyDescent="0.25">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c r="AN502" s="66"/>
    </row>
    <row r="503" spans="1:40" ht="15.75" customHeight="1" x14ac:dyDescent="0.25">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c r="AN503" s="66"/>
    </row>
    <row r="504" spans="1:40" ht="15.75" customHeight="1" x14ac:dyDescent="0.25">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c r="AN504" s="66"/>
    </row>
    <row r="505" spans="1:40" ht="15.75" customHeight="1" x14ac:dyDescent="0.2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c r="AN505" s="66"/>
    </row>
    <row r="506" spans="1:40" ht="15.75" customHeight="1" x14ac:dyDescent="0.25">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c r="AN506" s="66"/>
    </row>
    <row r="507" spans="1:40" ht="15.75" customHeight="1" x14ac:dyDescent="0.25">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c r="AN507" s="66"/>
    </row>
    <row r="508" spans="1:40" ht="15.75" customHeight="1" x14ac:dyDescent="0.25">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c r="AN508" s="66"/>
    </row>
    <row r="509" spans="1:40" ht="15.75" customHeight="1" x14ac:dyDescent="0.25">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c r="AN509" s="66"/>
    </row>
    <row r="510" spans="1:40" ht="15.75" customHeight="1" x14ac:dyDescent="0.25">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c r="AN510" s="66"/>
    </row>
    <row r="511" spans="1:40" ht="15.75" customHeight="1" x14ac:dyDescent="0.25">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c r="AN511" s="66"/>
    </row>
    <row r="512" spans="1:40" ht="15.75" customHeight="1" x14ac:dyDescent="0.25">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c r="AN512" s="66"/>
    </row>
    <row r="513" spans="1:40" ht="15.75" customHeight="1" x14ac:dyDescent="0.25">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c r="AN513" s="66"/>
    </row>
    <row r="514" spans="1:40" ht="15.75" customHeight="1" x14ac:dyDescent="0.25">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c r="AN514" s="66"/>
    </row>
    <row r="515" spans="1:40" ht="15.75" customHeight="1" x14ac:dyDescent="0.2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c r="AN515" s="66"/>
    </row>
    <row r="516" spans="1:40" ht="15.75" customHeight="1" x14ac:dyDescent="0.25">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c r="AN516" s="66"/>
    </row>
    <row r="517" spans="1:40" ht="15.75" customHeight="1" x14ac:dyDescent="0.25">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c r="AN517" s="66"/>
    </row>
    <row r="518" spans="1:40" ht="15.75" customHeight="1" x14ac:dyDescent="0.25">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c r="AN518" s="66"/>
    </row>
    <row r="519" spans="1:40" ht="15.75" customHeight="1" x14ac:dyDescent="0.25">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c r="AN519" s="66"/>
    </row>
    <row r="520" spans="1:40" ht="15.75" customHeight="1" x14ac:dyDescent="0.25">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c r="AN520" s="66"/>
    </row>
    <row r="521" spans="1:40" ht="15.75" customHeight="1" x14ac:dyDescent="0.25">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c r="AN521" s="66"/>
    </row>
    <row r="522" spans="1:40" ht="15.75" customHeight="1" x14ac:dyDescent="0.25">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c r="AN522" s="66"/>
    </row>
    <row r="523" spans="1:40" ht="15.75" customHeight="1" x14ac:dyDescent="0.25">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c r="AN523" s="66"/>
    </row>
    <row r="524" spans="1:40" ht="15.75" customHeight="1" x14ac:dyDescent="0.25">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c r="AN524" s="66"/>
    </row>
    <row r="525" spans="1:40" ht="15.75" customHeight="1" x14ac:dyDescent="0.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c r="AN525" s="66"/>
    </row>
    <row r="526" spans="1:40" ht="15.75" customHeight="1" x14ac:dyDescent="0.25">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c r="AN526" s="66"/>
    </row>
    <row r="527" spans="1:40" ht="15.75" customHeight="1" x14ac:dyDescent="0.25">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c r="AN527" s="66"/>
    </row>
    <row r="528" spans="1:40" ht="15.75" customHeight="1" x14ac:dyDescent="0.25">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c r="AN528" s="66"/>
    </row>
    <row r="529" spans="1:40" ht="15.75" customHeight="1" x14ac:dyDescent="0.25">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c r="AN529" s="66"/>
    </row>
    <row r="530" spans="1:40" ht="15.75" customHeight="1" x14ac:dyDescent="0.25">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c r="AN530" s="66"/>
    </row>
    <row r="531" spans="1:40" ht="15.75" customHeight="1" x14ac:dyDescent="0.25">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c r="AN531" s="66"/>
    </row>
    <row r="532" spans="1:40" ht="15.75" customHeight="1" x14ac:dyDescent="0.25">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c r="AN532" s="66"/>
    </row>
    <row r="533" spans="1:40" ht="15.75" customHeight="1" x14ac:dyDescent="0.25">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c r="AN533" s="66"/>
    </row>
    <row r="534" spans="1:40" ht="15.75" customHeight="1" x14ac:dyDescent="0.25">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c r="AN534" s="66"/>
    </row>
    <row r="535" spans="1:40" ht="15.75" customHeight="1" x14ac:dyDescent="0.2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c r="AN535" s="66"/>
    </row>
    <row r="536" spans="1:40" ht="15.75" customHeight="1" x14ac:dyDescent="0.25">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c r="AN536" s="66"/>
    </row>
    <row r="537" spans="1:40" ht="15.75" customHeight="1" x14ac:dyDescent="0.25">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row>
    <row r="538" spans="1:40" ht="15.75" customHeight="1" x14ac:dyDescent="0.25">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c r="AN538" s="66"/>
    </row>
    <row r="539" spans="1:40" ht="15.75" customHeight="1" x14ac:dyDescent="0.25">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c r="AN539" s="66"/>
    </row>
    <row r="540" spans="1:40" ht="15.75" customHeight="1" x14ac:dyDescent="0.25">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c r="AN540" s="66"/>
    </row>
    <row r="541" spans="1:40" ht="15.75" customHeight="1" x14ac:dyDescent="0.25">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c r="AN541" s="66"/>
    </row>
    <row r="542" spans="1:40" ht="15.75" customHeight="1" x14ac:dyDescent="0.25">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c r="AN542" s="66"/>
    </row>
    <row r="543" spans="1:40" ht="15.75" customHeight="1" x14ac:dyDescent="0.25">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c r="AN543" s="66"/>
    </row>
    <row r="544" spans="1:40" ht="15.75" customHeight="1" x14ac:dyDescent="0.25">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c r="AN544" s="66"/>
    </row>
    <row r="545" spans="1:40" ht="15.75" customHeight="1" x14ac:dyDescent="0.2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c r="AN545" s="66"/>
    </row>
    <row r="546" spans="1:40" ht="15.75" customHeight="1" x14ac:dyDescent="0.25">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c r="AN546" s="66"/>
    </row>
    <row r="547" spans="1:40" ht="15.75" customHeight="1" x14ac:dyDescent="0.25">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c r="AN547" s="66"/>
    </row>
    <row r="548" spans="1:40" ht="15.75" customHeight="1" x14ac:dyDescent="0.25">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c r="AN548" s="66"/>
    </row>
    <row r="549" spans="1:40" ht="15.75" customHeight="1" x14ac:dyDescent="0.25">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c r="AN549" s="66"/>
    </row>
    <row r="550" spans="1:40" ht="15.75" customHeight="1" x14ac:dyDescent="0.25">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c r="AN550" s="66"/>
    </row>
    <row r="551" spans="1:40" ht="15.75" customHeight="1" x14ac:dyDescent="0.25">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c r="AN551" s="66"/>
    </row>
    <row r="552" spans="1:40" ht="15.75" customHeight="1" x14ac:dyDescent="0.25">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c r="AN552" s="66"/>
    </row>
    <row r="553" spans="1:40" ht="15.75" customHeight="1" x14ac:dyDescent="0.25">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c r="AN553" s="66"/>
    </row>
    <row r="554" spans="1:40" ht="15.75" customHeight="1" x14ac:dyDescent="0.25">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c r="AN554" s="66"/>
    </row>
    <row r="555" spans="1:40" ht="15.75" customHeight="1" x14ac:dyDescent="0.2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c r="AN555" s="66"/>
    </row>
    <row r="556" spans="1:40" ht="15.75" customHeight="1" x14ac:dyDescent="0.25">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c r="AN556" s="66"/>
    </row>
    <row r="557" spans="1:40" ht="15.75" customHeight="1" x14ac:dyDescent="0.25">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c r="AN557" s="66"/>
    </row>
    <row r="558" spans="1:40" ht="15.75" customHeight="1" x14ac:dyDescent="0.25">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c r="AN558" s="66"/>
    </row>
    <row r="559" spans="1:40" ht="15.75" customHeight="1" x14ac:dyDescent="0.25">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c r="AN559" s="66"/>
    </row>
    <row r="560" spans="1:40" ht="15.75" customHeight="1" x14ac:dyDescent="0.25">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c r="AN560" s="66"/>
    </row>
    <row r="561" spans="1:40" ht="15.75" customHeight="1" x14ac:dyDescent="0.25">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c r="AN561" s="66"/>
    </row>
    <row r="562" spans="1:40" ht="15.75" customHeight="1" x14ac:dyDescent="0.25">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c r="AN562" s="66"/>
    </row>
    <row r="563" spans="1:40" ht="15.75" customHeight="1" x14ac:dyDescent="0.25">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c r="AN563" s="66"/>
    </row>
    <row r="564" spans="1:40" ht="15.75" customHeight="1" x14ac:dyDescent="0.25">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c r="AN564" s="66"/>
    </row>
    <row r="565" spans="1:40" ht="15.75" customHeight="1" x14ac:dyDescent="0.2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c r="AN565" s="66"/>
    </row>
    <row r="566" spans="1:40" ht="15.75" customHeight="1" x14ac:dyDescent="0.25">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c r="AN566" s="66"/>
    </row>
    <row r="567" spans="1:40" ht="15.75" customHeight="1" x14ac:dyDescent="0.25">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c r="AN567" s="66"/>
    </row>
    <row r="568" spans="1:40" ht="15.75" customHeight="1" x14ac:dyDescent="0.25">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c r="AN568" s="66"/>
    </row>
    <row r="569" spans="1:40" ht="15.75" customHeight="1" x14ac:dyDescent="0.25">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c r="AN569" s="66"/>
    </row>
    <row r="570" spans="1:40" ht="15.75" customHeight="1" x14ac:dyDescent="0.25">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c r="AN570" s="66"/>
    </row>
    <row r="571" spans="1:40" ht="15.75" customHeight="1" x14ac:dyDescent="0.25">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c r="AN571" s="66"/>
    </row>
    <row r="572" spans="1:40" ht="15.75" customHeight="1" x14ac:dyDescent="0.25">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c r="AN572" s="66"/>
    </row>
    <row r="573" spans="1:40" ht="15.75" customHeight="1" x14ac:dyDescent="0.25">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c r="AN573" s="66"/>
    </row>
    <row r="574" spans="1:40" ht="15.75" customHeight="1" x14ac:dyDescent="0.25">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c r="AN574" s="66"/>
    </row>
    <row r="575" spans="1:40" ht="15.75" customHeight="1" x14ac:dyDescent="0.2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c r="AN575" s="66"/>
    </row>
    <row r="576" spans="1:40" ht="15.75" customHeight="1" x14ac:dyDescent="0.25">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c r="AN576" s="66"/>
    </row>
    <row r="577" spans="1:40" ht="15.75" customHeight="1" x14ac:dyDescent="0.25">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c r="AN577" s="66"/>
    </row>
    <row r="578" spans="1:40" ht="15.75" customHeight="1" x14ac:dyDescent="0.25">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c r="AN578" s="66"/>
    </row>
    <row r="579" spans="1:40" ht="15.75" customHeight="1" x14ac:dyDescent="0.25">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c r="AN579" s="66"/>
    </row>
    <row r="580" spans="1:40" ht="15.75" customHeight="1" x14ac:dyDescent="0.25">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c r="AN580" s="66"/>
    </row>
    <row r="581" spans="1:40" ht="15.75" customHeight="1" x14ac:dyDescent="0.25">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row>
    <row r="582" spans="1:40" ht="15.75" customHeight="1" x14ac:dyDescent="0.25">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c r="AN582" s="66"/>
    </row>
    <row r="583" spans="1:40" ht="15.75" customHeight="1" x14ac:dyDescent="0.25">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c r="AN583" s="66"/>
    </row>
    <row r="584" spans="1:40" ht="15.75" customHeight="1" x14ac:dyDescent="0.25">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c r="AN584" s="66"/>
    </row>
    <row r="585" spans="1:40" ht="15.75" customHeight="1" x14ac:dyDescent="0.2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c r="AN585" s="66"/>
    </row>
    <row r="586" spans="1:40" ht="15.75" customHeight="1" x14ac:dyDescent="0.25">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c r="AN586" s="66"/>
    </row>
    <row r="587" spans="1:40" ht="15.75" customHeight="1" x14ac:dyDescent="0.25">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c r="AN587" s="66"/>
    </row>
    <row r="588" spans="1:40" ht="15.75" customHeight="1" x14ac:dyDescent="0.25">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c r="AN588" s="66"/>
    </row>
    <row r="589" spans="1:40" ht="15.75" customHeight="1" x14ac:dyDescent="0.25">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c r="AN589" s="66"/>
    </row>
    <row r="590" spans="1:40" ht="15.75" customHeight="1" x14ac:dyDescent="0.25">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c r="AN590" s="66"/>
    </row>
    <row r="591" spans="1:40" ht="15.75" customHeight="1" x14ac:dyDescent="0.25">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c r="AN591" s="66"/>
    </row>
    <row r="592" spans="1:40" ht="15.75" customHeight="1" x14ac:dyDescent="0.25">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c r="AN592" s="66"/>
    </row>
    <row r="593" spans="1:40" ht="15.75" customHeight="1" x14ac:dyDescent="0.25">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c r="AN593" s="66"/>
    </row>
    <row r="594" spans="1:40" ht="15.75" customHeight="1" x14ac:dyDescent="0.25">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c r="AN594" s="66"/>
    </row>
    <row r="595" spans="1:40" ht="15.75" customHeight="1" x14ac:dyDescent="0.2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c r="AN595" s="66"/>
    </row>
    <row r="596" spans="1:40" ht="15.75" customHeight="1" x14ac:dyDescent="0.25">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c r="AN596" s="66"/>
    </row>
    <row r="597" spans="1:40" ht="15.75" customHeight="1" x14ac:dyDescent="0.25">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c r="AN597" s="66"/>
    </row>
    <row r="598" spans="1:40" ht="15.75" customHeight="1" x14ac:dyDescent="0.25">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c r="AN598" s="66"/>
    </row>
    <row r="599" spans="1:40" ht="15.75" customHeight="1" x14ac:dyDescent="0.25">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c r="AN599" s="66"/>
    </row>
    <row r="600" spans="1:40" ht="15.75" customHeight="1" x14ac:dyDescent="0.25">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c r="AN600" s="66"/>
    </row>
    <row r="601" spans="1:40" ht="15.75" customHeight="1" x14ac:dyDescent="0.25">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c r="AN601" s="66"/>
    </row>
    <row r="602" spans="1:40" ht="15.75" customHeight="1" x14ac:dyDescent="0.25">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c r="AN602" s="66"/>
    </row>
    <row r="603" spans="1:40" ht="15.75" customHeight="1" x14ac:dyDescent="0.25">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c r="AN603" s="66"/>
    </row>
    <row r="604" spans="1:40" ht="15.75" customHeight="1" x14ac:dyDescent="0.25">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c r="AN604" s="66"/>
    </row>
    <row r="605" spans="1:40" ht="15.75" customHeight="1" x14ac:dyDescent="0.2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c r="AN605" s="66"/>
    </row>
    <row r="606" spans="1:40" ht="15.75" customHeight="1" x14ac:dyDescent="0.25">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c r="AN606" s="66"/>
    </row>
    <row r="607" spans="1:40" ht="15.75" customHeight="1" x14ac:dyDescent="0.25">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c r="AN607" s="66"/>
    </row>
    <row r="608" spans="1:40" ht="15.75" customHeight="1" x14ac:dyDescent="0.25">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c r="AN608" s="66"/>
    </row>
    <row r="609" spans="1:40" ht="15.75" customHeight="1" x14ac:dyDescent="0.25">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c r="AN609" s="66"/>
    </row>
    <row r="610" spans="1:40" ht="15.75" customHeight="1" x14ac:dyDescent="0.25">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c r="AN610" s="66"/>
    </row>
    <row r="611" spans="1:40" ht="15.75" customHeight="1" x14ac:dyDescent="0.25">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c r="AN611" s="66"/>
    </row>
    <row r="612" spans="1:40" ht="15.75" customHeight="1" x14ac:dyDescent="0.25">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c r="AN612" s="66"/>
    </row>
    <row r="613" spans="1:40" ht="15.75" customHeight="1" x14ac:dyDescent="0.25">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c r="AN613" s="66"/>
    </row>
    <row r="614" spans="1:40" ht="15.75" customHeight="1" x14ac:dyDescent="0.25">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c r="AN614" s="66"/>
    </row>
    <row r="615" spans="1:40" ht="15.75" customHeight="1" x14ac:dyDescent="0.2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c r="AN615" s="66"/>
    </row>
    <row r="616" spans="1:40" ht="15.75" customHeight="1" x14ac:dyDescent="0.25">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c r="AN616" s="66"/>
    </row>
    <row r="617" spans="1:40" ht="15.75" customHeight="1" x14ac:dyDescent="0.25">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c r="AN617" s="66"/>
    </row>
    <row r="618" spans="1:40" ht="15.75" customHeight="1" x14ac:dyDescent="0.25">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c r="AN618" s="66"/>
    </row>
    <row r="619" spans="1:40" ht="15.75" customHeight="1" x14ac:dyDescent="0.25">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c r="AN619" s="66"/>
    </row>
    <row r="620" spans="1:40" ht="15.75" customHeight="1" x14ac:dyDescent="0.25">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c r="AN620" s="66"/>
    </row>
    <row r="621" spans="1:40" ht="15.75" customHeight="1" x14ac:dyDescent="0.25">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c r="AN621" s="66"/>
    </row>
    <row r="622" spans="1:40" ht="15.75" customHeight="1" x14ac:dyDescent="0.25">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c r="AN622" s="66"/>
    </row>
    <row r="623" spans="1:40" ht="15.75" customHeight="1" x14ac:dyDescent="0.25">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c r="AN623" s="66"/>
    </row>
    <row r="624" spans="1:40" ht="15.75" customHeight="1" x14ac:dyDescent="0.25">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c r="AN624" s="66"/>
    </row>
    <row r="625" spans="1:40" ht="15.75" customHeight="1" x14ac:dyDescent="0.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c r="AN625" s="66"/>
    </row>
    <row r="626" spans="1:40" ht="15.75" customHeight="1" x14ac:dyDescent="0.25">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c r="AN626" s="66"/>
    </row>
    <row r="627" spans="1:40" ht="15.75" customHeight="1" x14ac:dyDescent="0.25">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c r="AN627" s="66"/>
    </row>
    <row r="628" spans="1:40" ht="15.75" customHeight="1" x14ac:dyDescent="0.25">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c r="AN628" s="66"/>
    </row>
    <row r="629" spans="1:40" ht="15.75" customHeight="1" x14ac:dyDescent="0.25">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c r="AN629" s="66"/>
    </row>
    <row r="630" spans="1:40" ht="15.75" customHeight="1" x14ac:dyDescent="0.25">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c r="AN630" s="66"/>
    </row>
    <row r="631" spans="1:40" ht="15.75" customHeight="1" x14ac:dyDescent="0.25">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c r="AN631" s="66"/>
    </row>
    <row r="632" spans="1:40" ht="15.75" customHeight="1" x14ac:dyDescent="0.25">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c r="AN632" s="66"/>
    </row>
    <row r="633" spans="1:40" ht="15.75" customHeight="1" x14ac:dyDescent="0.25">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c r="AN633" s="66"/>
    </row>
    <row r="634" spans="1:40" ht="15.75" customHeight="1" x14ac:dyDescent="0.25">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c r="AN634" s="66"/>
    </row>
    <row r="635" spans="1:40" ht="15.75" customHeight="1" x14ac:dyDescent="0.2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c r="AN635" s="66"/>
    </row>
    <row r="636" spans="1:40" ht="15.75" customHeight="1" x14ac:dyDescent="0.25">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c r="AN636" s="66"/>
    </row>
    <row r="637" spans="1:40" ht="15.75" customHeight="1" x14ac:dyDescent="0.25">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c r="AN637" s="66"/>
    </row>
    <row r="638" spans="1:40" ht="15.75" customHeight="1" x14ac:dyDescent="0.25">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c r="AN638" s="66"/>
    </row>
    <row r="639" spans="1:40" ht="15.75" customHeight="1" x14ac:dyDescent="0.25">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c r="AN639" s="66"/>
    </row>
    <row r="640" spans="1:40" ht="15.75" customHeight="1" x14ac:dyDescent="0.25">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c r="AN640" s="66"/>
    </row>
    <row r="641" spans="1:40" ht="15.75" customHeight="1" x14ac:dyDescent="0.25">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c r="AN641" s="66"/>
    </row>
    <row r="642" spans="1:40" ht="15.75" customHeight="1" x14ac:dyDescent="0.25">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c r="AN642" s="66"/>
    </row>
    <row r="643" spans="1:40" ht="15.75" customHeight="1" x14ac:dyDescent="0.25">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c r="AN643" s="66"/>
    </row>
    <row r="644" spans="1:40" ht="15.75" customHeight="1" x14ac:dyDescent="0.25">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c r="AN644" s="66"/>
    </row>
    <row r="645" spans="1:40" ht="15.75" customHeight="1" x14ac:dyDescent="0.2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c r="AN645" s="66"/>
    </row>
    <row r="646" spans="1:40" ht="15.75" customHeight="1" x14ac:dyDescent="0.25">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c r="AN646" s="66"/>
    </row>
    <row r="647" spans="1:40" ht="15.75" customHeight="1" x14ac:dyDescent="0.25">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c r="AN647" s="66"/>
    </row>
    <row r="648" spans="1:40" ht="15.75" customHeight="1" x14ac:dyDescent="0.25">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row>
    <row r="649" spans="1:40" ht="15.75" customHeight="1" x14ac:dyDescent="0.25">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c r="AN649" s="66"/>
    </row>
    <row r="650" spans="1:40" ht="15.75" customHeight="1" x14ac:dyDescent="0.25">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c r="AN650" s="66"/>
    </row>
    <row r="651" spans="1:40" ht="15.75" customHeight="1" x14ac:dyDescent="0.25">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c r="AN651" s="66"/>
    </row>
    <row r="652" spans="1:40" ht="15.75" customHeight="1" x14ac:dyDescent="0.25">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c r="AN652" s="66"/>
    </row>
    <row r="653" spans="1:40" ht="15.75" customHeight="1" x14ac:dyDescent="0.25">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c r="AN653" s="66"/>
    </row>
    <row r="654" spans="1:40" ht="15.75" customHeight="1" x14ac:dyDescent="0.25">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c r="AN654" s="66"/>
    </row>
    <row r="655" spans="1:40" ht="15.75" customHeight="1" x14ac:dyDescent="0.2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c r="AN655" s="66"/>
    </row>
    <row r="656" spans="1:40" ht="15.75" customHeight="1" x14ac:dyDescent="0.25">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c r="AN656" s="66"/>
    </row>
    <row r="657" spans="1:40" ht="15.75" customHeight="1" x14ac:dyDescent="0.25">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c r="AN657" s="66"/>
    </row>
    <row r="658" spans="1:40" ht="15.75" customHeight="1" x14ac:dyDescent="0.25">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c r="AN658" s="66"/>
    </row>
    <row r="659" spans="1:40" ht="15.75" customHeight="1" x14ac:dyDescent="0.25">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c r="AN659" s="66"/>
    </row>
    <row r="660" spans="1:40" ht="15.75" customHeight="1" x14ac:dyDescent="0.25">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c r="AN660" s="66"/>
    </row>
    <row r="661" spans="1:40" ht="15.75" customHeight="1" x14ac:dyDescent="0.25">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c r="AN661" s="66"/>
    </row>
    <row r="662" spans="1:40" ht="15.75" customHeight="1" x14ac:dyDescent="0.25">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c r="AN662" s="66"/>
    </row>
    <row r="663" spans="1:40" ht="15.75" customHeight="1" x14ac:dyDescent="0.25">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c r="AN663" s="66"/>
    </row>
    <row r="664" spans="1:40" ht="15.75" customHeight="1" x14ac:dyDescent="0.25">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c r="AN664" s="66"/>
    </row>
    <row r="665" spans="1:40" ht="15.75" customHeight="1" x14ac:dyDescent="0.2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c r="AN665" s="66"/>
    </row>
    <row r="666" spans="1:40" ht="15.75" customHeight="1" x14ac:dyDescent="0.25">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c r="AN666" s="66"/>
    </row>
    <row r="667" spans="1:40" ht="15.75" customHeight="1" x14ac:dyDescent="0.25">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c r="AN667" s="66"/>
    </row>
    <row r="668" spans="1:40" ht="15.75" customHeight="1" x14ac:dyDescent="0.25">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c r="AN668" s="66"/>
    </row>
    <row r="669" spans="1:40" ht="15.75" customHeight="1" x14ac:dyDescent="0.25">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c r="AN669" s="66"/>
    </row>
    <row r="670" spans="1:40" ht="15.75" customHeight="1" x14ac:dyDescent="0.25">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c r="AN670" s="66"/>
    </row>
    <row r="671" spans="1:40" ht="15.75" customHeight="1" x14ac:dyDescent="0.25">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c r="AN671" s="66"/>
    </row>
    <row r="672" spans="1:40" ht="15.75" customHeight="1" x14ac:dyDescent="0.25">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c r="AN672" s="66"/>
    </row>
    <row r="673" spans="1:40" ht="15.75" customHeight="1" x14ac:dyDescent="0.25">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c r="AN673" s="66"/>
    </row>
    <row r="674" spans="1:40" ht="15.75" customHeight="1" x14ac:dyDescent="0.25">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c r="AN674" s="66"/>
    </row>
    <row r="675" spans="1:40" ht="15.75" customHeight="1" x14ac:dyDescent="0.2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c r="AN675" s="66"/>
    </row>
    <row r="676" spans="1:40" ht="15.75" customHeight="1" x14ac:dyDescent="0.25">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c r="AN676" s="66"/>
    </row>
    <row r="677" spans="1:40" ht="15.75" customHeight="1" x14ac:dyDescent="0.25">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c r="AN677" s="66"/>
    </row>
    <row r="678" spans="1:40" ht="15.75" customHeight="1" x14ac:dyDescent="0.25">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c r="AN678" s="66"/>
    </row>
    <row r="679" spans="1:40" ht="15.75" customHeight="1" x14ac:dyDescent="0.25">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c r="AN679" s="66"/>
    </row>
    <row r="680" spans="1:40" ht="15.75" customHeight="1" x14ac:dyDescent="0.25">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c r="AN680" s="66"/>
    </row>
    <row r="681" spans="1:40" ht="15.75" customHeight="1" x14ac:dyDescent="0.25">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c r="AN681" s="66"/>
    </row>
    <row r="682" spans="1:40" ht="15.75" customHeight="1" x14ac:dyDescent="0.25">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c r="AN682" s="66"/>
    </row>
    <row r="683" spans="1:40" ht="15.75" customHeight="1" x14ac:dyDescent="0.25">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c r="AN683" s="66"/>
    </row>
    <row r="684" spans="1:40" ht="15.75" customHeight="1" x14ac:dyDescent="0.25">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c r="AN684" s="66"/>
    </row>
    <row r="685" spans="1:40" ht="15.75" customHeight="1" x14ac:dyDescent="0.2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c r="AN685" s="66"/>
    </row>
    <row r="686" spans="1:40" ht="15.75" customHeight="1" x14ac:dyDescent="0.25">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c r="AN686" s="66"/>
    </row>
    <row r="687" spans="1:40" ht="15.75" customHeight="1" x14ac:dyDescent="0.25">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c r="AN687" s="66"/>
    </row>
    <row r="688" spans="1:40" ht="15.75" customHeight="1" x14ac:dyDescent="0.25">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c r="AN688" s="66"/>
    </row>
    <row r="689" spans="1:40" ht="15.75" customHeight="1" x14ac:dyDescent="0.25">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c r="AN689" s="66"/>
    </row>
    <row r="690" spans="1:40" ht="15.75" customHeight="1" x14ac:dyDescent="0.25">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c r="AN690" s="66"/>
    </row>
    <row r="691" spans="1:40" ht="15.75" customHeight="1" x14ac:dyDescent="0.25">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c r="AN691" s="66"/>
    </row>
    <row r="692" spans="1:40" ht="15.75" customHeight="1" x14ac:dyDescent="0.25">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c r="AN692" s="66"/>
    </row>
    <row r="693" spans="1:40" ht="15.75" customHeight="1" x14ac:dyDescent="0.25">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c r="AN693" s="66"/>
    </row>
    <row r="694" spans="1:40" ht="15.75" customHeight="1" x14ac:dyDescent="0.25">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c r="AN694" s="66"/>
    </row>
    <row r="695" spans="1:40" ht="15.75" customHeight="1" x14ac:dyDescent="0.2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c r="AN695" s="66"/>
    </row>
    <row r="696" spans="1:40" ht="15.75" customHeight="1" x14ac:dyDescent="0.25">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c r="AN696" s="66"/>
    </row>
    <row r="697" spans="1:40" ht="15.75" customHeight="1" x14ac:dyDescent="0.25">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c r="AN697" s="66"/>
    </row>
    <row r="698" spans="1:40" ht="15.75" customHeight="1" x14ac:dyDescent="0.25">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c r="AN698" s="66"/>
    </row>
    <row r="699" spans="1:40" ht="15.75" customHeight="1" x14ac:dyDescent="0.25">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c r="AN699" s="66"/>
    </row>
    <row r="700" spans="1:40" ht="15.75" customHeight="1" x14ac:dyDescent="0.25">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c r="AN700" s="66"/>
    </row>
    <row r="701" spans="1:40" ht="15.75" customHeight="1" x14ac:dyDescent="0.25">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row>
    <row r="702" spans="1:40" ht="15.75" customHeight="1" x14ac:dyDescent="0.25">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c r="AN702" s="66"/>
    </row>
    <row r="703" spans="1:40" ht="15.75" customHeight="1" x14ac:dyDescent="0.25">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c r="AN703" s="66"/>
    </row>
    <row r="704" spans="1:40" ht="15.75" customHeight="1" x14ac:dyDescent="0.25">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c r="AN704" s="66"/>
    </row>
    <row r="705" spans="1:40" ht="15.75" customHeight="1" x14ac:dyDescent="0.2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c r="AN705" s="66"/>
    </row>
    <row r="706" spans="1:40" ht="15.75" customHeight="1" x14ac:dyDescent="0.25">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c r="AN706" s="66"/>
    </row>
    <row r="707" spans="1:40" ht="15.75" customHeight="1" x14ac:dyDescent="0.25">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c r="AN707" s="66"/>
    </row>
    <row r="708" spans="1:40" ht="15.75" customHeight="1" x14ac:dyDescent="0.25">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c r="AN708" s="66"/>
    </row>
    <row r="709" spans="1:40" ht="15.75" customHeight="1" x14ac:dyDescent="0.25">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c r="AN709" s="66"/>
    </row>
    <row r="710" spans="1:40" ht="15.75" customHeight="1" x14ac:dyDescent="0.25">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c r="AN710" s="66"/>
    </row>
    <row r="711" spans="1:40" ht="15.75" customHeight="1" x14ac:dyDescent="0.25">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c r="AN711" s="66"/>
    </row>
    <row r="712" spans="1:40" ht="15.75" customHeight="1" x14ac:dyDescent="0.25">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c r="AN712" s="66"/>
    </row>
    <row r="713" spans="1:40" ht="15.75" customHeight="1" x14ac:dyDescent="0.25">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c r="AN713" s="66"/>
    </row>
    <row r="714" spans="1:40" ht="15.75" customHeight="1" x14ac:dyDescent="0.25">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c r="AN714" s="66"/>
    </row>
    <row r="715" spans="1:40" ht="15.75" customHeight="1" x14ac:dyDescent="0.2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c r="AN715" s="66"/>
    </row>
    <row r="716" spans="1:40" ht="15.75" customHeight="1" x14ac:dyDescent="0.25">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c r="AN716" s="66"/>
    </row>
    <row r="717" spans="1:40" ht="15.75" customHeight="1" x14ac:dyDescent="0.25">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c r="AN717" s="66"/>
    </row>
    <row r="718" spans="1:40" ht="15.75" customHeight="1" x14ac:dyDescent="0.25">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c r="AN718" s="66"/>
    </row>
    <row r="719" spans="1:40" ht="15.75" customHeight="1" x14ac:dyDescent="0.25">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c r="AN719" s="66"/>
    </row>
    <row r="720" spans="1:40" ht="15.75" customHeight="1" x14ac:dyDescent="0.25">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c r="AN720" s="66"/>
    </row>
    <row r="721" spans="1:40" ht="15.75" customHeight="1" x14ac:dyDescent="0.25">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c r="AN721" s="66"/>
    </row>
    <row r="722" spans="1:40" ht="15.75" customHeight="1" x14ac:dyDescent="0.25">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c r="AN722" s="66"/>
    </row>
    <row r="723" spans="1:40" ht="15.75" customHeight="1" x14ac:dyDescent="0.25">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c r="AN723" s="66"/>
    </row>
    <row r="724" spans="1:40" ht="15.75" customHeight="1" x14ac:dyDescent="0.25">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c r="AN724" s="66"/>
    </row>
    <row r="725" spans="1:40" ht="15.75" customHeight="1" x14ac:dyDescent="0.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c r="AN725" s="66"/>
    </row>
    <row r="726" spans="1:40" ht="15.75" customHeight="1" x14ac:dyDescent="0.25">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c r="AN726" s="66"/>
    </row>
    <row r="727" spans="1:40" ht="15.75" customHeight="1" x14ac:dyDescent="0.25">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c r="AN727" s="66"/>
    </row>
    <row r="728" spans="1:40" ht="15.75" customHeight="1" x14ac:dyDescent="0.25">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c r="AN728" s="66"/>
    </row>
    <row r="729" spans="1:40" ht="15.75" customHeight="1" x14ac:dyDescent="0.25">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c r="AN729" s="66"/>
    </row>
    <row r="730" spans="1:40" ht="15.75" customHeight="1" x14ac:dyDescent="0.25">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c r="AN730" s="66"/>
    </row>
    <row r="731" spans="1:40" ht="15.75" customHeight="1" x14ac:dyDescent="0.25">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c r="AN731" s="66"/>
    </row>
    <row r="732" spans="1:40" ht="15.75" customHeight="1" x14ac:dyDescent="0.25">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c r="AN732" s="66"/>
    </row>
    <row r="733" spans="1:40" ht="15.75" customHeight="1" x14ac:dyDescent="0.25">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c r="AN733" s="66"/>
    </row>
    <row r="734" spans="1:40" ht="15.75" customHeight="1" x14ac:dyDescent="0.25">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c r="AN734" s="66"/>
    </row>
    <row r="735" spans="1:40" ht="15.75" customHeight="1" x14ac:dyDescent="0.2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c r="AN735" s="66"/>
    </row>
    <row r="736" spans="1:40" ht="15.75" customHeight="1" x14ac:dyDescent="0.25">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c r="AN736" s="66"/>
    </row>
    <row r="737" spans="1:40" ht="15.75" customHeight="1" x14ac:dyDescent="0.25">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c r="AN737" s="66"/>
    </row>
    <row r="738" spans="1:40" ht="15.75" customHeight="1" x14ac:dyDescent="0.25">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c r="AN738" s="66"/>
    </row>
    <row r="739" spans="1:40" ht="15.75" customHeight="1" x14ac:dyDescent="0.25">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c r="AN739" s="66"/>
    </row>
    <row r="740" spans="1:40" ht="15.75" customHeight="1" x14ac:dyDescent="0.25">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c r="AN740" s="66"/>
    </row>
    <row r="741" spans="1:40" ht="15.75" customHeight="1" x14ac:dyDescent="0.25">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c r="AN741" s="66"/>
    </row>
    <row r="742" spans="1:40" ht="15.75" customHeight="1" x14ac:dyDescent="0.25">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c r="AN742" s="66"/>
    </row>
    <row r="743" spans="1:40" ht="15.75" customHeight="1" x14ac:dyDescent="0.25">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c r="AN743" s="66"/>
    </row>
    <row r="744" spans="1:40" ht="15.75" customHeight="1" x14ac:dyDescent="0.25">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c r="AN744" s="66"/>
    </row>
    <row r="745" spans="1:40" ht="15.75" customHeight="1" x14ac:dyDescent="0.2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c r="AN745" s="66"/>
    </row>
    <row r="746" spans="1:40" ht="15.75" customHeight="1" x14ac:dyDescent="0.25">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c r="AN746" s="66"/>
    </row>
    <row r="747" spans="1:40" ht="15.75" customHeight="1" x14ac:dyDescent="0.25">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c r="AN747" s="66"/>
    </row>
    <row r="748" spans="1:40" ht="15.75" customHeight="1" x14ac:dyDescent="0.25">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c r="AN748" s="66"/>
    </row>
    <row r="749" spans="1:40" ht="15.75" customHeight="1" x14ac:dyDescent="0.25">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c r="AN749" s="66"/>
    </row>
    <row r="750" spans="1:40" ht="15.75" customHeight="1" x14ac:dyDescent="0.25">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c r="AN750" s="66"/>
    </row>
    <row r="751" spans="1:40" ht="15.75" customHeight="1" x14ac:dyDescent="0.25">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c r="AN751" s="66"/>
    </row>
    <row r="752" spans="1:40" ht="15.75" customHeight="1" x14ac:dyDescent="0.25">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c r="AN752" s="66"/>
    </row>
    <row r="753" spans="1:40" ht="15.75" customHeight="1" x14ac:dyDescent="0.25">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c r="AN753" s="66"/>
    </row>
    <row r="754" spans="1:40" ht="15.75" customHeight="1" x14ac:dyDescent="0.25">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c r="AN754" s="66"/>
    </row>
    <row r="755" spans="1:40" ht="15.75" customHeight="1" x14ac:dyDescent="0.2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c r="AN755" s="66"/>
    </row>
    <row r="756" spans="1:40" ht="15.75" customHeight="1" x14ac:dyDescent="0.25">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c r="AN756" s="66"/>
    </row>
    <row r="757" spans="1:40" ht="15.75" customHeight="1" x14ac:dyDescent="0.25">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c r="AN757" s="66"/>
    </row>
    <row r="758" spans="1:40" ht="15.75" customHeight="1" x14ac:dyDescent="0.25">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c r="AN758" s="66"/>
    </row>
    <row r="759" spans="1:40" ht="15.75" customHeight="1" x14ac:dyDescent="0.25">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c r="AN759" s="66"/>
    </row>
    <row r="760" spans="1:40" ht="15.75" customHeight="1" x14ac:dyDescent="0.25">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c r="AN760" s="66"/>
    </row>
    <row r="761" spans="1:40" ht="15.75" customHeight="1" x14ac:dyDescent="0.25">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c r="AN761" s="66"/>
    </row>
    <row r="762" spans="1:40" ht="15.75" customHeight="1" x14ac:dyDescent="0.25">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c r="AN762" s="66"/>
    </row>
    <row r="763" spans="1:40" ht="15.75" customHeight="1" x14ac:dyDescent="0.25">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c r="AN763" s="66"/>
    </row>
    <row r="764" spans="1:40" ht="15.75" customHeight="1" x14ac:dyDescent="0.25">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c r="AN764" s="66"/>
    </row>
    <row r="765" spans="1:40" ht="15.75" customHeight="1" x14ac:dyDescent="0.2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row>
    <row r="766" spans="1:40" ht="15.75" customHeight="1" x14ac:dyDescent="0.25">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c r="AN766" s="66"/>
    </row>
    <row r="767" spans="1:40" ht="15.75" customHeight="1" x14ac:dyDescent="0.25">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c r="AN767" s="66"/>
    </row>
    <row r="768" spans="1:40" ht="15.75" customHeight="1" x14ac:dyDescent="0.25">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c r="AN768" s="66"/>
    </row>
    <row r="769" spans="1:40" ht="15.75" customHeight="1" x14ac:dyDescent="0.25">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c r="AN769" s="66"/>
    </row>
    <row r="770" spans="1:40" ht="15.75" customHeight="1" x14ac:dyDescent="0.25">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c r="AN770" s="66"/>
    </row>
    <row r="771" spans="1:40" ht="15.75" customHeight="1" x14ac:dyDescent="0.25">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c r="AN771" s="66"/>
    </row>
    <row r="772" spans="1:40" ht="15.75" customHeight="1" x14ac:dyDescent="0.25">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c r="AN772" s="66"/>
    </row>
    <row r="773" spans="1:40" ht="15.75" customHeight="1" x14ac:dyDescent="0.25">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c r="AN773" s="66"/>
    </row>
    <row r="774" spans="1:40" ht="15.75" customHeight="1" x14ac:dyDescent="0.25">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c r="AN774" s="66"/>
    </row>
    <row r="775" spans="1:40" ht="15.75" customHeight="1" x14ac:dyDescent="0.2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c r="AN775" s="66"/>
    </row>
    <row r="776" spans="1:40" ht="15.75" customHeight="1" x14ac:dyDescent="0.25">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c r="AN776" s="66"/>
    </row>
    <row r="777" spans="1:40" ht="15.75" customHeight="1" x14ac:dyDescent="0.25">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c r="AN777" s="66"/>
    </row>
    <row r="778" spans="1:40" ht="15.75" customHeight="1" x14ac:dyDescent="0.25">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c r="AN778" s="66"/>
    </row>
    <row r="779" spans="1:40" ht="15.75" customHeight="1" x14ac:dyDescent="0.25">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c r="AN779" s="66"/>
    </row>
    <row r="780" spans="1:40" ht="15.75" customHeight="1" x14ac:dyDescent="0.25">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c r="AN780" s="66"/>
    </row>
    <row r="781" spans="1:40" ht="15.75" customHeight="1" x14ac:dyDescent="0.25">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c r="AN781" s="66"/>
    </row>
    <row r="782" spans="1:40" ht="15.75" customHeight="1" x14ac:dyDescent="0.25">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c r="AN782" s="66"/>
    </row>
    <row r="783" spans="1:40" ht="15.75" customHeight="1" x14ac:dyDescent="0.25">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c r="AN783" s="66"/>
    </row>
    <row r="784" spans="1:40" ht="15.75" customHeight="1" x14ac:dyDescent="0.25">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c r="AN784" s="66"/>
    </row>
    <row r="785" spans="1:40" ht="15.75" customHeight="1" x14ac:dyDescent="0.2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c r="AN785" s="66"/>
    </row>
    <row r="786" spans="1:40" ht="15.75" customHeight="1" x14ac:dyDescent="0.25">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c r="AN786" s="66"/>
    </row>
    <row r="787" spans="1:40" ht="15.75" customHeight="1" x14ac:dyDescent="0.25">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c r="AN787" s="66"/>
    </row>
    <row r="788" spans="1:40" ht="15.75" customHeight="1" x14ac:dyDescent="0.25">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c r="AN788" s="66"/>
    </row>
    <row r="789" spans="1:40" ht="15.75" customHeight="1" x14ac:dyDescent="0.25">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c r="AN789" s="66"/>
    </row>
    <row r="790" spans="1:40" ht="15.75" customHeight="1" x14ac:dyDescent="0.25">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c r="AN790" s="66"/>
    </row>
    <row r="791" spans="1:40" ht="15.75" customHeight="1" x14ac:dyDescent="0.25">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c r="AN791" s="66"/>
    </row>
    <row r="792" spans="1:40" ht="15.75" customHeight="1" x14ac:dyDescent="0.25">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c r="AN792" s="66"/>
    </row>
    <row r="793" spans="1:40" ht="15.75" customHeight="1" x14ac:dyDescent="0.25">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c r="AN793" s="66"/>
    </row>
    <row r="794" spans="1:40" ht="15.75" customHeight="1" x14ac:dyDescent="0.25">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c r="AN794" s="66"/>
    </row>
    <row r="795" spans="1:40" ht="15.75" customHeight="1" x14ac:dyDescent="0.2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c r="AN795" s="66"/>
    </row>
    <row r="796" spans="1:40" ht="15.75" customHeight="1" x14ac:dyDescent="0.25">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c r="AN796" s="66"/>
    </row>
    <row r="797" spans="1:40" ht="15.75" customHeight="1" x14ac:dyDescent="0.25">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c r="AN797" s="66"/>
    </row>
    <row r="798" spans="1:40" ht="15.75" customHeight="1" x14ac:dyDescent="0.25">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c r="AN798" s="66"/>
    </row>
    <row r="799" spans="1:40" ht="15.75" customHeight="1" x14ac:dyDescent="0.25">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c r="AN799" s="66"/>
    </row>
    <row r="800" spans="1:40" ht="15.75" customHeight="1" x14ac:dyDescent="0.25">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c r="AN800" s="66"/>
    </row>
    <row r="801" spans="1:40" ht="15.75" customHeight="1" x14ac:dyDescent="0.25">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c r="AN801" s="66"/>
    </row>
    <row r="802" spans="1:40" ht="15.75" customHeight="1" x14ac:dyDescent="0.25">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c r="AN802" s="66"/>
    </row>
    <row r="803" spans="1:40" ht="15.75" customHeight="1" x14ac:dyDescent="0.25">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c r="AN803" s="66"/>
    </row>
    <row r="804" spans="1:40" ht="15.75" customHeight="1" x14ac:dyDescent="0.25">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c r="AN804" s="66"/>
    </row>
    <row r="805" spans="1:40" ht="15.75" customHeight="1" x14ac:dyDescent="0.2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c r="AN805" s="66"/>
    </row>
    <row r="806" spans="1:40" ht="15.75" customHeight="1" x14ac:dyDescent="0.25">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c r="AN806" s="66"/>
    </row>
    <row r="807" spans="1:40" ht="15.75" customHeight="1" x14ac:dyDescent="0.25">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c r="AN807" s="66"/>
    </row>
    <row r="808" spans="1:40" ht="15.75" customHeight="1" x14ac:dyDescent="0.25">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c r="AN808" s="66"/>
    </row>
    <row r="809" spans="1:40" ht="15.75" customHeight="1" x14ac:dyDescent="0.25">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c r="AN809" s="66"/>
    </row>
    <row r="810" spans="1:40" ht="15.75" customHeight="1" x14ac:dyDescent="0.25">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c r="AN810" s="66"/>
    </row>
    <row r="811" spans="1:40" ht="15.75" customHeight="1" x14ac:dyDescent="0.25">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c r="AN811" s="66"/>
    </row>
    <row r="812" spans="1:40" ht="15.75" customHeight="1" x14ac:dyDescent="0.25">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c r="AN812" s="66"/>
    </row>
    <row r="813" spans="1:40" ht="15.75" customHeight="1" x14ac:dyDescent="0.25">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c r="AN813" s="66"/>
    </row>
    <row r="814" spans="1:40" ht="15.75" customHeight="1" x14ac:dyDescent="0.25">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c r="AN814" s="66"/>
    </row>
    <row r="815" spans="1:40" ht="15.75" customHeight="1" x14ac:dyDescent="0.2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c r="AN815" s="66"/>
    </row>
    <row r="816" spans="1:40" ht="15.75" customHeight="1" x14ac:dyDescent="0.25">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c r="AN816" s="66"/>
    </row>
    <row r="817" spans="1:40" ht="15.75" customHeight="1" x14ac:dyDescent="0.25">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c r="AN817" s="66"/>
    </row>
    <row r="818" spans="1:40" ht="15.75" customHeight="1" x14ac:dyDescent="0.25">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c r="AJ818" s="66"/>
      <c r="AK818" s="66"/>
      <c r="AL818" s="66"/>
      <c r="AM818" s="66"/>
      <c r="AN818" s="66"/>
    </row>
    <row r="819" spans="1:40" ht="15.75" customHeight="1" x14ac:dyDescent="0.25">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c r="AJ819" s="66"/>
      <c r="AK819" s="66"/>
      <c r="AL819" s="66"/>
      <c r="AM819" s="66"/>
      <c r="AN819" s="66"/>
    </row>
    <row r="820" spans="1:40" ht="15.75" customHeight="1" x14ac:dyDescent="0.25">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c r="AJ820" s="66"/>
      <c r="AK820" s="66"/>
      <c r="AL820" s="66"/>
      <c r="AM820" s="66"/>
      <c r="AN820" s="66"/>
    </row>
    <row r="821" spans="1:40" ht="15.75" customHeight="1" x14ac:dyDescent="0.25">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c r="AJ821" s="66"/>
      <c r="AK821" s="66"/>
      <c r="AL821" s="66"/>
      <c r="AM821" s="66"/>
      <c r="AN821" s="66"/>
    </row>
    <row r="822" spans="1:40" ht="15.75" customHeight="1" x14ac:dyDescent="0.25">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c r="AJ822" s="66"/>
      <c r="AK822" s="66"/>
      <c r="AL822" s="66"/>
      <c r="AM822" s="66"/>
      <c r="AN822" s="66"/>
    </row>
    <row r="823" spans="1:40" ht="15.75" customHeight="1" x14ac:dyDescent="0.25">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c r="AJ823" s="66"/>
      <c r="AK823" s="66"/>
      <c r="AL823" s="66"/>
      <c r="AM823" s="66"/>
      <c r="AN823" s="66"/>
    </row>
    <row r="824" spans="1:40" ht="15.75" customHeight="1" x14ac:dyDescent="0.25">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c r="AJ824" s="66"/>
      <c r="AK824" s="66"/>
      <c r="AL824" s="66"/>
      <c r="AM824" s="66"/>
      <c r="AN824" s="66"/>
    </row>
    <row r="825" spans="1:40" ht="15.75" customHeight="1" x14ac:dyDescent="0.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c r="AJ825" s="66"/>
      <c r="AK825" s="66"/>
      <c r="AL825" s="66"/>
      <c r="AM825" s="66"/>
      <c r="AN825" s="66"/>
    </row>
    <row r="826" spans="1:40" ht="15.75" customHeight="1" x14ac:dyDescent="0.25">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c r="AJ826" s="66"/>
      <c r="AK826" s="66"/>
      <c r="AL826" s="66"/>
      <c r="AM826" s="66"/>
      <c r="AN826" s="66"/>
    </row>
    <row r="827" spans="1:40" ht="15.75" customHeight="1" x14ac:dyDescent="0.25">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c r="AJ827" s="66"/>
      <c r="AK827" s="66"/>
      <c r="AL827" s="66"/>
      <c r="AM827" s="66"/>
      <c r="AN827" s="66"/>
    </row>
    <row r="828" spans="1:40" ht="15.75" customHeight="1" x14ac:dyDescent="0.25">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c r="AJ828" s="66"/>
      <c r="AK828" s="66"/>
      <c r="AL828" s="66"/>
      <c r="AM828" s="66"/>
      <c r="AN828" s="66"/>
    </row>
    <row r="829" spans="1:40" ht="15.75" customHeight="1" x14ac:dyDescent="0.25">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c r="AJ829" s="66"/>
      <c r="AK829" s="66"/>
      <c r="AL829" s="66"/>
      <c r="AM829" s="66"/>
      <c r="AN829" s="66"/>
    </row>
    <row r="830" spans="1:40" ht="15.75" customHeight="1" x14ac:dyDescent="0.25">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c r="AJ830" s="66"/>
      <c r="AK830" s="66"/>
      <c r="AL830" s="66"/>
      <c r="AM830" s="66"/>
      <c r="AN830" s="66"/>
    </row>
    <row r="831" spans="1:40" ht="15.75" customHeight="1" x14ac:dyDescent="0.25">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c r="AJ831" s="66"/>
      <c r="AK831" s="66"/>
      <c r="AL831" s="66"/>
      <c r="AM831" s="66"/>
      <c r="AN831" s="66"/>
    </row>
    <row r="832" spans="1:40" ht="15.75" customHeight="1" x14ac:dyDescent="0.25">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c r="AJ832" s="66"/>
      <c r="AK832" s="66"/>
      <c r="AL832" s="66"/>
      <c r="AM832" s="66"/>
      <c r="AN832" s="66"/>
    </row>
    <row r="833" spans="1:40" ht="15.75" customHeight="1" x14ac:dyDescent="0.25">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c r="AJ833" s="66"/>
      <c r="AK833" s="66"/>
      <c r="AL833" s="66"/>
      <c r="AM833" s="66"/>
      <c r="AN833" s="66"/>
    </row>
    <row r="834" spans="1:40" ht="15.75" customHeight="1" x14ac:dyDescent="0.25">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c r="AJ834" s="66"/>
      <c r="AK834" s="66"/>
      <c r="AL834" s="66"/>
      <c r="AM834" s="66"/>
      <c r="AN834" s="66"/>
    </row>
    <row r="835" spans="1:40" ht="15.75" customHeight="1" x14ac:dyDescent="0.2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c r="AJ835" s="66"/>
      <c r="AK835" s="66"/>
      <c r="AL835" s="66"/>
      <c r="AM835" s="66"/>
      <c r="AN835" s="66"/>
    </row>
    <row r="836" spans="1:40" ht="15.75" customHeight="1" x14ac:dyDescent="0.25">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c r="AJ836" s="66"/>
      <c r="AK836" s="66"/>
      <c r="AL836" s="66"/>
      <c r="AM836" s="66"/>
      <c r="AN836" s="66"/>
    </row>
    <row r="837" spans="1:40" ht="15.75" customHeight="1" x14ac:dyDescent="0.25">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c r="AJ837" s="66"/>
      <c r="AK837" s="66"/>
      <c r="AL837" s="66"/>
      <c r="AM837" s="66"/>
      <c r="AN837" s="66"/>
    </row>
    <row r="838" spans="1:40" ht="15.75" customHeight="1" x14ac:dyDescent="0.25">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c r="AJ838" s="66"/>
      <c r="AK838" s="66"/>
      <c r="AL838" s="66"/>
      <c r="AM838" s="66"/>
      <c r="AN838" s="66"/>
    </row>
    <row r="839" spans="1:40" ht="15.75" customHeight="1" x14ac:dyDescent="0.25">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c r="AJ839" s="66"/>
      <c r="AK839" s="66"/>
      <c r="AL839" s="66"/>
      <c r="AM839" s="66"/>
      <c r="AN839" s="66"/>
    </row>
    <row r="840" spans="1:40" ht="15.75" customHeight="1" x14ac:dyDescent="0.25">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c r="AJ840" s="66"/>
      <c r="AK840" s="66"/>
      <c r="AL840" s="66"/>
      <c r="AM840" s="66"/>
      <c r="AN840" s="66"/>
    </row>
    <row r="841" spans="1:40" ht="15.75" customHeight="1" x14ac:dyDescent="0.25">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c r="AJ841" s="66"/>
      <c r="AK841" s="66"/>
      <c r="AL841" s="66"/>
      <c r="AM841" s="66"/>
      <c r="AN841" s="66"/>
    </row>
    <row r="842" spans="1:40" ht="15.75" customHeight="1" x14ac:dyDescent="0.25">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c r="AJ842" s="66"/>
      <c r="AK842" s="66"/>
      <c r="AL842" s="66"/>
      <c r="AM842" s="66"/>
      <c r="AN842" s="66"/>
    </row>
    <row r="843" spans="1:40" ht="15.75" customHeight="1" x14ac:dyDescent="0.25">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c r="AJ843" s="66"/>
      <c r="AK843" s="66"/>
      <c r="AL843" s="66"/>
      <c r="AM843" s="66"/>
      <c r="AN843" s="66"/>
    </row>
    <row r="844" spans="1:40" ht="15.75" customHeight="1" x14ac:dyDescent="0.25">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c r="AJ844" s="66"/>
      <c r="AK844" s="66"/>
      <c r="AL844" s="66"/>
      <c r="AM844" s="66"/>
      <c r="AN844" s="66"/>
    </row>
    <row r="845" spans="1:40" ht="15.75" customHeight="1" x14ac:dyDescent="0.2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c r="AJ845" s="66"/>
      <c r="AK845" s="66"/>
      <c r="AL845" s="66"/>
      <c r="AM845" s="66"/>
      <c r="AN845" s="66"/>
    </row>
    <row r="846" spans="1:40" ht="15.75" customHeight="1" x14ac:dyDescent="0.25">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c r="AJ846" s="66"/>
      <c r="AK846" s="66"/>
      <c r="AL846" s="66"/>
      <c r="AM846" s="66"/>
      <c r="AN846" s="66"/>
    </row>
    <row r="847" spans="1:40" ht="15.75" customHeight="1" x14ac:dyDescent="0.25">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c r="AJ847" s="66"/>
      <c r="AK847" s="66"/>
      <c r="AL847" s="66"/>
      <c r="AM847" s="66"/>
      <c r="AN847" s="66"/>
    </row>
    <row r="848" spans="1:40" ht="15.75" customHeight="1" x14ac:dyDescent="0.25">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c r="AJ848" s="66"/>
      <c r="AK848" s="66"/>
      <c r="AL848" s="66"/>
      <c r="AM848" s="66"/>
      <c r="AN848" s="66"/>
    </row>
    <row r="849" spans="1:40" ht="15.75" customHeight="1" x14ac:dyDescent="0.25">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c r="AJ849" s="66"/>
      <c r="AK849" s="66"/>
      <c r="AL849" s="66"/>
      <c r="AM849" s="66"/>
      <c r="AN849" s="66"/>
    </row>
    <row r="850" spans="1:40" ht="15.75" customHeight="1" x14ac:dyDescent="0.25">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c r="AJ850" s="66"/>
      <c r="AK850" s="66"/>
      <c r="AL850" s="66"/>
      <c r="AM850" s="66"/>
      <c r="AN850" s="66"/>
    </row>
    <row r="851" spans="1:40" ht="15.75" customHeight="1" x14ac:dyDescent="0.25">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c r="AJ851" s="66"/>
      <c r="AK851" s="66"/>
      <c r="AL851" s="66"/>
      <c r="AM851" s="66"/>
      <c r="AN851" s="66"/>
    </row>
    <row r="852" spans="1:40" ht="15.75" customHeight="1" x14ac:dyDescent="0.25">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c r="AJ852" s="66"/>
      <c r="AK852" s="66"/>
      <c r="AL852" s="66"/>
      <c r="AM852" s="66"/>
      <c r="AN852" s="66"/>
    </row>
    <row r="853" spans="1:40" ht="15.75" customHeight="1" x14ac:dyDescent="0.25">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c r="AJ853" s="66"/>
      <c r="AK853" s="66"/>
      <c r="AL853" s="66"/>
      <c r="AM853" s="66"/>
      <c r="AN853" s="66"/>
    </row>
    <row r="854" spans="1:40" ht="15.75" customHeight="1" x14ac:dyDescent="0.25">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c r="AJ854" s="66"/>
      <c r="AK854" s="66"/>
      <c r="AL854" s="66"/>
      <c r="AM854" s="66"/>
      <c r="AN854" s="66"/>
    </row>
    <row r="855" spans="1:40" ht="15.75" customHeight="1" x14ac:dyDescent="0.2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c r="AJ855" s="66"/>
      <c r="AK855" s="66"/>
      <c r="AL855" s="66"/>
      <c r="AM855" s="66"/>
      <c r="AN855" s="66"/>
    </row>
    <row r="856" spans="1:40" ht="15.75" customHeight="1" x14ac:dyDescent="0.25">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c r="AJ856" s="66"/>
      <c r="AK856" s="66"/>
      <c r="AL856" s="66"/>
      <c r="AM856" s="66"/>
      <c r="AN856" s="66"/>
    </row>
    <row r="857" spans="1:40" ht="15.75" customHeight="1" x14ac:dyDescent="0.25">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c r="AJ857" s="66"/>
      <c r="AK857" s="66"/>
      <c r="AL857" s="66"/>
      <c r="AM857" s="66"/>
      <c r="AN857" s="66"/>
    </row>
    <row r="858" spans="1:40" ht="15.75" customHeight="1" x14ac:dyDescent="0.25">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c r="AJ858" s="66"/>
      <c r="AK858" s="66"/>
      <c r="AL858" s="66"/>
      <c r="AM858" s="66"/>
      <c r="AN858" s="66"/>
    </row>
    <row r="859" spans="1:40" ht="15.75" customHeight="1" x14ac:dyDescent="0.25">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c r="AJ859" s="66"/>
      <c r="AK859" s="66"/>
      <c r="AL859" s="66"/>
      <c r="AM859" s="66"/>
      <c r="AN859" s="66"/>
    </row>
    <row r="860" spans="1:40" ht="15.75" customHeight="1" x14ac:dyDescent="0.25">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c r="AJ860" s="66"/>
      <c r="AK860" s="66"/>
      <c r="AL860" s="66"/>
      <c r="AM860" s="66"/>
      <c r="AN860" s="66"/>
    </row>
    <row r="861" spans="1:40" ht="15.75" customHeight="1" x14ac:dyDescent="0.25">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c r="AJ861" s="66"/>
      <c r="AK861" s="66"/>
      <c r="AL861" s="66"/>
      <c r="AM861" s="66"/>
      <c r="AN861" s="66"/>
    </row>
    <row r="862" spans="1:40" ht="15.75" customHeight="1" x14ac:dyDescent="0.25">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c r="AJ862" s="66"/>
      <c r="AK862" s="66"/>
      <c r="AL862" s="66"/>
      <c r="AM862" s="66"/>
      <c r="AN862" s="66"/>
    </row>
    <row r="863" spans="1:40" ht="15.75" customHeight="1" x14ac:dyDescent="0.25">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c r="AJ863" s="66"/>
      <c r="AK863" s="66"/>
      <c r="AL863" s="66"/>
      <c r="AM863" s="66"/>
      <c r="AN863" s="66"/>
    </row>
    <row r="864" spans="1:40" ht="15.75" customHeight="1" x14ac:dyDescent="0.25">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c r="AJ864" s="66"/>
      <c r="AK864" s="66"/>
      <c r="AL864" s="66"/>
      <c r="AM864" s="66"/>
      <c r="AN864" s="66"/>
    </row>
    <row r="865" spans="1:40" ht="15.75" customHeight="1" x14ac:dyDescent="0.2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c r="AJ865" s="66"/>
      <c r="AK865" s="66"/>
      <c r="AL865" s="66"/>
      <c r="AM865" s="66"/>
      <c r="AN865" s="66"/>
    </row>
    <row r="866" spans="1:40" ht="15.75" customHeight="1" x14ac:dyDescent="0.25">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c r="AJ866" s="66"/>
      <c r="AK866" s="66"/>
      <c r="AL866" s="66"/>
      <c r="AM866" s="66"/>
      <c r="AN866" s="66"/>
    </row>
    <row r="867" spans="1:40" ht="15.75" customHeight="1" x14ac:dyDescent="0.25">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c r="AJ867" s="66"/>
      <c r="AK867" s="66"/>
      <c r="AL867" s="66"/>
      <c r="AM867" s="66"/>
      <c r="AN867" s="66"/>
    </row>
    <row r="868" spans="1:40" ht="15.75" customHeight="1" x14ac:dyDescent="0.25">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c r="AJ868" s="66"/>
      <c r="AK868" s="66"/>
      <c r="AL868" s="66"/>
      <c r="AM868" s="66"/>
      <c r="AN868" s="66"/>
    </row>
    <row r="869" spans="1:40" ht="15.75" customHeight="1" x14ac:dyDescent="0.25">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c r="AG869" s="66"/>
      <c r="AH869" s="66"/>
      <c r="AI869" s="66"/>
      <c r="AJ869" s="66"/>
      <c r="AK869" s="66"/>
      <c r="AL869" s="66"/>
      <c r="AM869" s="66"/>
      <c r="AN869" s="66"/>
    </row>
    <row r="870" spans="1:40" ht="15.75" customHeight="1" x14ac:dyDescent="0.25">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c r="AG870" s="66"/>
      <c r="AH870" s="66"/>
      <c r="AI870" s="66"/>
      <c r="AJ870" s="66"/>
      <c r="AK870" s="66"/>
      <c r="AL870" s="66"/>
      <c r="AM870" s="66"/>
      <c r="AN870" s="66"/>
    </row>
    <row r="871" spans="1:40" ht="15.75" customHeight="1" x14ac:dyDescent="0.25">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c r="AG871" s="66"/>
      <c r="AH871" s="66"/>
      <c r="AI871" s="66"/>
      <c r="AJ871" s="66"/>
      <c r="AK871" s="66"/>
      <c r="AL871" s="66"/>
      <c r="AM871" s="66"/>
      <c r="AN871" s="66"/>
    </row>
    <row r="872" spans="1:40" ht="15.75" customHeight="1" x14ac:dyDescent="0.25">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c r="AG872" s="66"/>
      <c r="AH872" s="66"/>
      <c r="AI872" s="66"/>
      <c r="AJ872" s="66"/>
      <c r="AK872" s="66"/>
      <c r="AL872" s="66"/>
      <c r="AM872" s="66"/>
      <c r="AN872" s="66"/>
    </row>
    <row r="873" spans="1:40" ht="15.75" customHeight="1" x14ac:dyDescent="0.25">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c r="AG873" s="66"/>
      <c r="AH873" s="66"/>
      <c r="AI873" s="66"/>
      <c r="AJ873" s="66"/>
      <c r="AK873" s="66"/>
      <c r="AL873" s="66"/>
      <c r="AM873" s="66"/>
      <c r="AN873" s="66"/>
    </row>
    <row r="874" spans="1:40" ht="15.75" customHeight="1" x14ac:dyDescent="0.25">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c r="AG874" s="66"/>
      <c r="AH874" s="66"/>
      <c r="AI874" s="66"/>
      <c r="AJ874" s="66"/>
      <c r="AK874" s="66"/>
      <c r="AL874" s="66"/>
      <c r="AM874" s="66"/>
      <c r="AN874" s="66"/>
    </row>
    <row r="875" spans="1:40" ht="15.75" customHeight="1" x14ac:dyDescent="0.2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c r="AG875" s="66"/>
      <c r="AH875" s="66"/>
      <c r="AI875" s="66"/>
      <c r="AJ875" s="66"/>
      <c r="AK875" s="66"/>
      <c r="AL875" s="66"/>
      <c r="AM875" s="66"/>
      <c r="AN875" s="66"/>
    </row>
    <row r="876" spans="1:40" ht="15.75" customHeight="1" x14ac:dyDescent="0.25">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c r="AG876" s="66"/>
      <c r="AH876" s="66"/>
      <c r="AI876" s="66"/>
      <c r="AJ876" s="66"/>
      <c r="AK876" s="66"/>
      <c r="AL876" s="66"/>
      <c r="AM876" s="66"/>
      <c r="AN876" s="66"/>
    </row>
    <row r="877" spans="1:40" ht="15.75" customHeight="1" x14ac:dyDescent="0.25">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c r="AG877" s="66"/>
      <c r="AH877" s="66"/>
      <c r="AI877" s="66"/>
      <c r="AJ877" s="66"/>
      <c r="AK877" s="66"/>
      <c r="AL877" s="66"/>
      <c r="AM877" s="66"/>
      <c r="AN877" s="66"/>
    </row>
    <row r="878" spans="1:40" ht="15.75" customHeight="1" x14ac:dyDescent="0.25">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c r="AG878" s="66"/>
      <c r="AH878" s="66"/>
      <c r="AI878" s="66"/>
      <c r="AJ878" s="66"/>
      <c r="AK878" s="66"/>
      <c r="AL878" s="66"/>
      <c r="AM878" s="66"/>
      <c r="AN878" s="66"/>
    </row>
    <row r="879" spans="1:40" ht="15.75" customHeight="1" x14ac:dyDescent="0.25">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c r="AG879" s="66"/>
      <c r="AH879" s="66"/>
      <c r="AI879" s="66"/>
      <c r="AJ879" s="66"/>
      <c r="AK879" s="66"/>
      <c r="AL879" s="66"/>
      <c r="AM879" s="66"/>
      <c r="AN879" s="66"/>
    </row>
    <row r="880" spans="1:40" ht="15.75" customHeight="1" x14ac:dyDescent="0.25">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c r="AG880" s="66"/>
      <c r="AH880" s="66"/>
      <c r="AI880" s="66"/>
      <c r="AJ880" s="66"/>
      <c r="AK880" s="66"/>
      <c r="AL880" s="66"/>
      <c r="AM880" s="66"/>
      <c r="AN880" s="66"/>
    </row>
    <row r="881" spans="1:40" ht="15.75" customHeight="1" x14ac:dyDescent="0.25">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c r="AG881" s="66"/>
      <c r="AH881" s="66"/>
      <c r="AI881" s="66"/>
      <c r="AJ881" s="66"/>
      <c r="AK881" s="66"/>
      <c r="AL881" s="66"/>
      <c r="AM881" s="66"/>
      <c r="AN881" s="66"/>
    </row>
    <row r="882" spans="1:40" ht="15.75" customHeight="1" x14ac:dyDescent="0.25">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c r="AG882" s="66"/>
      <c r="AH882" s="66"/>
      <c r="AI882" s="66"/>
      <c r="AJ882" s="66"/>
      <c r="AK882" s="66"/>
      <c r="AL882" s="66"/>
      <c r="AM882" s="66"/>
      <c r="AN882" s="66"/>
    </row>
    <row r="883" spans="1:40" ht="15.75" customHeight="1" x14ac:dyDescent="0.25">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c r="AG883" s="66"/>
      <c r="AH883" s="66"/>
      <c r="AI883" s="66"/>
      <c r="AJ883" s="66"/>
      <c r="AK883" s="66"/>
      <c r="AL883" s="66"/>
      <c r="AM883" s="66"/>
      <c r="AN883" s="66"/>
    </row>
    <row r="884" spans="1:40" ht="15.75" customHeight="1" x14ac:dyDescent="0.25">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c r="AG884" s="66"/>
      <c r="AH884" s="66"/>
      <c r="AI884" s="66"/>
      <c r="AJ884" s="66"/>
      <c r="AK884" s="66"/>
      <c r="AL884" s="66"/>
      <c r="AM884" s="66"/>
      <c r="AN884" s="66"/>
    </row>
    <row r="885" spans="1:40" ht="15.75" customHeight="1" x14ac:dyDescent="0.2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c r="AG885" s="66"/>
      <c r="AH885" s="66"/>
      <c r="AI885" s="66"/>
      <c r="AJ885" s="66"/>
      <c r="AK885" s="66"/>
      <c r="AL885" s="66"/>
      <c r="AM885" s="66"/>
      <c r="AN885" s="66"/>
    </row>
    <row r="886" spans="1:40" ht="15.75" customHeight="1" x14ac:dyDescent="0.25">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c r="AG886" s="66"/>
      <c r="AH886" s="66"/>
      <c r="AI886" s="66"/>
      <c r="AJ886" s="66"/>
      <c r="AK886" s="66"/>
      <c r="AL886" s="66"/>
      <c r="AM886" s="66"/>
      <c r="AN886" s="66"/>
    </row>
    <row r="887" spans="1:40" ht="15.75" customHeight="1" x14ac:dyDescent="0.25">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c r="AG887" s="66"/>
      <c r="AH887" s="66"/>
      <c r="AI887" s="66"/>
      <c r="AJ887" s="66"/>
      <c r="AK887" s="66"/>
      <c r="AL887" s="66"/>
      <c r="AM887" s="66"/>
      <c r="AN887" s="66"/>
    </row>
    <row r="888" spans="1:40" ht="15.75" customHeight="1" x14ac:dyDescent="0.25">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c r="AG888" s="66"/>
      <c r="AH888" s="66"/>
      <c r="AI888" s="66"/>
      <c r="AJ888" s="66"/>
      <c r="AK888" s="66"/>
      <c r="AL888" s="66"/>
      <c r="AM888" s="66"/>
      <c r="AN888" s="66"/>
    </row>
    <row r="889" spans="1:40" ht="15.75" customHeight="1" x14ac:dyDescent="0.25">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c r="AG889" s="66"/>
      <c r="AH889" s="66"/>
      <c r="AI889" s="66"/>
      <c r="AJ889" s="66"/>
      <c r="AK889" s="66"/>
      <c r="AL889" s="66"/>
      <c r="AM889" s="66"/>
      <c r="AN889" s="66"/>
    </row>
    <row r="890" spans="1:40" ht="15.75" customHeight="1" x14ac:dyDescent="0.25">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c r="AG890" s="66"/>
      <c r="AH890" s="66"/>
      <c r="AI890" s="66"/>
      <c r="AJ890" s="66"/>
      <c r="AK890" s="66"/>
      <c r="AL890" s="66"/>
      <c r="AM890" s="66"/>
      <c r="AN890" s="66"/>
    </row>
    <row r="891" spans="1:40" ht="15.75" customHeight="1" x14ac:dyDescent="0.25">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c r="AG891" s="66"/>
      <c r="AH891" s="66"/>
      <c r="AI891" s="66"/>
      <c r="AJ891" s="66"/>
      <c r="AK891" s="66"/>
      <c r="AL891" s="66"/>
      <c r="AM891" s="66"/>
      <c r="AN891" s="66"/>
    </row>
    <row r="892" spans="1:40" ht="15.75" customHeight="1" x14ac:dyDescent="0.25">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c r="AG892" s="66"/>
      <c r="AH892" s="66"/>
      <c r="AI892" s="66"/>
      <c r="AJ892" s="66"/>
      <c r="AK892" s="66"/>
      <c r="AL892" s="66"/>
      <c r="AM892" s="66"/>
      <c r="AN892" s="66"/>
    </row>
    <row r="893" spans="1:40" ht="15.75" customHeight="1" x14ac:dyDescent="0.25">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c r="AG893" s="66"/>
      <c r="AH893" s="66"/>
      <c r="AI893" s="66"/>
      <c r="AJ893" s="66"/>
      <c r="AK893" s="66"/>
      <c r="AL893" s="66"/>
      <c r="AM893" s="66"/>
      <c r="AN893" s="66"/>
    </row>
    <row r="894" spans="1:40" ht="15.75" customHeight="1" x14ac:dyDescent="0.25">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c r="AG894" s="66"/>
      <c r="AH894" s="66"/>
      <c r="AI894" s="66"/>
      <c r="AJ894" s="66"/>
      <c r="AK894" s="66"/>
      <c r="AL894" s="66"/>
      <c r="AM894" s="66"/>
      <c r="AN894" s="66"/>
    </row>
    <row r="895" spans="1:40" ht="15.75" customHeight="1" x14ac:dyDescent="0.2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c r="AG895" s="66"/>
      <c r="AH895" s="66"/>
      <c r="AI895" s="66"/>
      <c r="AJ895" s="66"/>
      <c r="AK895" s="66"/>
      <c r="AL895" s="66"/>
      <c r="AM895" s="66"/>
      <c r="AN895" s="66"/>
    </row>
    <row r="896" spans="1:40" ht="15.75" customHeight="1" x14ac:dyDescent="0.25">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c r="AG896" s="66"/>
      <c r="AH896" s="66"/>
      <c r="AI896" s="66"/>
      <c r="AJ896" s="66"/>
      <c r="AK896" s="66"/>
      <c r="AL896" s="66"/>
      <c r="AM896" s="66"/>
      <c r="AN896" s="66"/>
    </row>
    <row r="897" spans="1:40" ht="15.75" customHeight="1" x14ac:dyDescent="0.25">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c r="AG897" s="66"/>
      <c r="AH897" s="66"/>
      <c r="AI897" s="66"/>
      <c r="AJ897" s="66"/>
      <c r="AK897" s="66"/>
      <c r="AL897" s="66"/>
      <c r="AM897" s="66"/>
      <c r="AN897" s="66"/>
    </row>
    <row r="898" spans="1:40" ht="15.75" customHeight="1" x14ac:dyDescent="0.25">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c r="AG898" s="66"/>
      <c r="AH898" s="66"/>
      <c r="AI898" s="66"/>
      <c r="AJ898" s="66"/>
      <c r="AK898" s="66"/>
      <c r="AL898" s="66"/>
      <c r="AM898" s="66"/>
      <c r="AN898" s="66"/>
    </row>
    <row r="899" spans="1:40" ht="15.75" customHeight="1" x14ac:dyDescent="0.25">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c r="AG899" s="66"/>
      <c r="AH899" s="66"/>
      <c r="AI899" s="66"/>
      <c r="AJ899" s="66"/>
      <c r="AK899" s="66"/>
      <c r="AL899" s="66"/>
      <c r="AM899" s="66"/>
      <c r="AN899" s="66"/>
    </row>
    <row r="900" spans="1:40" ht="15.75" customHeight="1" x14ac:dyDescent="0.25">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c r="AG900" s="66"/>
      <c r="AH900" s="66"/>
      <c r="AI900" s="66"/>
      <c r="AJ900" s="66"/>
      <c r="AK900" s="66"/>
      <c r="AL900" s="66"/>
      <c r="AM900" s="66"/>
      <c r="AN900" s="66"/>
    </row>
    <row r="901" spans="1:40" ht="15.75" customHeight="1" x14ac:dyDescent="0.25">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c r="AG901" s="66"/>
      <c r="AH901" s="66"/>
      <c r="AI901" s="66"/>
      <c r="AJ901" s="66"/>
      <c r="AK901" s="66"/>
      <c r="AL901" s="66"/>
      <c r="AM901" s="66"/>
      <c r="AN901" s="66"/>
    </row>
    <row r="902" spans="1:40" ht="15.75" customHeight="1" x14ac:dyDescent="0.25">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c r="AG902" s="66"/>
      <c r="AH902" s="66"/>
      <c r="AI902" s="66"/>
      <c r="AJ902" s="66"/>
      <c r="AK902" s="66"/>
      <c r="AL902" s="66"/>
      <c r="AM902" s="66"/>
      <c r="AN902" s="66"/>
    </row>
    <row r="903" spans="1:40" ht="15.75" customHeight="1" x14ac:dyDescent="0.25">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c r="AG903" s="66"/>
      <c r="AH903" s="66"/>
      <c r="AI903" s="66"/>
      <c r="AJ903" s="66"/>
      <c r="AK903" s="66"/>
      <c r="AL903" s="66"/>
      <c r="AM903" s="66"/>
      <c r="AN903" s="66"/>
    </row>
    <row r="904" spans="1:40" ht="15.75" customHeight="1" x14ac:dyDescent="0.25">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c r="AG904" s="66"/>
      <c r="AH904" s="66"/>
      <c r="AI904" s="66"/>
      <c r="AJ904" s="66"/>
      <c r="AK904" s="66"/>
      <c r="AL904" s="66"/>
      <c r="AM904" s="66"/>
      <c r="AN904" s="66"/>
    </row>
    <row r="905" spans="1:40" ht="15.75" customHeight="1" x14ac:dyDescent="0.2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c r="AG905" s="66"/>
      <c r="AH905" s="66"/>
      <c r="AI905" s="66"/>
      <c r="AJ905" s="66"/>
      <c r="AK905" s="66"/>
      <c r="AL905" s="66"/>
      <c r="AM905" s="66"/>
      <c r="AN905" s="66"/>
    </row>
    <row r="906" spans="1:40" ht="15.75" customHeight="1" x14ac:dyDescent="0.25">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c r="AG906" s="66"/>
      <c r="AH906" s="66"/>
      <c r="AI906" s="66"/>
      <c r="AJ906" s="66"/>
      <c r="AK906" s="66"/>
      <c r="AL906" s="66"/>
      <c r="AM906" s="66"/>
      <c r="AN906" s="66"/>
    </row>
    <row r="907" spans="1:40" ht="15.75" customHeight="1" x14ac:dyDescent="0.25">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c r="AG907" s="66"/>
      <c r="AH907" s="66"/>
      <c r="AI907" s="66"/>
      <c r="AJ907" s="66"/>
      <c r="AK907" s="66"/>
      <c r="AL907" s="66"/>
      <c r="AM907" s="66"/>
      <c r="AN907" s="66"/>
    </row>
    <row r="908" spans="1:40" ht="15.75" customHeight="1" x14ac:dyDescent="0.25">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c r="AG908" s="66"/>
      <c r="AH908" s="66"/>
      <c r="AI908" s="66"/>
      <c r="AJ908" s="66"/>
      <c r="AK908" s="66"/>
      <c r="AL908" s="66"/>
      <c r="AM908" s="66"/>
      <c r="AN908" s="66"/>
    </row>
    <row r="909" spans="1:40" ht="15.75" customHeight="1" x14ac:dyDescent="0.25">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c r="AG909" s="66"/>
      <c r="AH909" s="66"/>
      <c r="AI909" s="66"/>
      <c r="AJ909" s="66"/>
      <c r="AK909" s="66"/>
      <c r="AL909" s="66"/>
      <c r="AM909" s="66"/>
      <c r="AN909" s="66"/>
    </row>
    <row r="910" spans="1:40" ht="15.75" customHeight="1" x14ac:dyDescent="0.25">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c r="AG910" s="66"/>
      <c r="AH910" s="66"/>
      <c r="AI910" s="66"/>
      <c r="AJ910" s="66"/>
      <c r="AK910" s="66"/>
      <c r="AL910" s="66"/>
      <c r="AM910" s="66"/>
      <c r="AN910" s="66"/>
    </row>
    <row r="911" spans="1:40" ht="15.75" customHeight="1" x14ac:dyDescent="0.25">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c r="AG911" s="66"/>
      <c r="AH911" s="66"/>
      <c r="AI911" s="66"/>
      <c r="AJ911" s="66"/>
      <c r="AK911" s="66"/>
      <c r="AL911" s="66"/>
      <c r="AM911" s="66"/>
      <c r="AN911" s="66"/>
    </row>
    <row r="912" spans="1:40" ht="15.75" customHeight="1" x14ac:dyDescent="0.25">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c r="AG912" s="66"/>
      <c r="AH912" s="66"/>
      <c r="AI912" s="66"/>
      <c r="AJ912" s="66"/>
      <c r="AK912" s="66"/>
      <c r="AL912" s="66"/>
      <c r="AM912" s="66"/>
      <c r="AN912" s="66"/>
    </row>
    <row r="913" spans="1:40" ht="15.75" customHeight="1" x14ac:dyDescent="0.25">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c r="AG913" s="66"/>
      <c r="AH913" s="66"/>
      <c r="AI913" s="66"/>
      <c r="AJ913" s="66"/>
      <c r="AK913" s="66"/>
      <c r="AL913" s="66"/>
      <c r="AM913" s="66"/>
      <c r="AN913" s="66"/>
    </row>
    <row r="914" spans="1:40" ht="15.75" customHeight="1" x14ac:dyDescent="0.25">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c r="AG914" s="66"/>
      <c r="AH914" s="66"/>
      <c r="AI914" s="66"/>
      <c r="AJ914" s="66"/>
      <c r="AK914" s="66"/>
      <c r="AL914" s="66"/>
      <c r="AM914" s="66"/>
      <c r="AN914" s="66"/>
    </row>
    <row r="915" spans="1:40" ht="15.75" customHeight="1" x14ac:dyDescent="0.2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c r="AG915" s="66"/>
      <c r="AH915" s="66"/>
      <c r="AI915" s="66"/>
      <c r="AJ915" s="66"/>
      <c r="AK915" s="66"/>
      <c r="AL915" s="66"/>
      <c r="AM915" s="66"/>
      <c r="AN915" s="66"/>
    </row>
    <row r="916" spans="1:40" ht="15.75" customHeight="1" x14ac:dyDescent="0.25">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c r="AG916" s="66"/>
      <c r="AH916" s="66"/>
      <c r="AI916" s="66"/>
      <c r="AJ916" s="66"/>
      <c r="AK916" s="66"/>
      <c r="AL916" s="66"/>
      <c r="AM916" s="66"/>
      <c r="AN916" s="66"/>
    </row>
    <row r="917" spans="1:40" ht="15.75" customHeight="1" x14ac:dyDescent="0.25">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c r="AG917" s="66"/>
      <c r="AH917" s="66"/>
      <c r="AI917" s="66"/>
      <c r="AJ917" s="66"/>
      <c r="AK917" s="66"/>
      <c r="AL917" s="66"/>
      <c r="AM917" s="66"/>
      <c r="AN917" s="66"/>
    </row>
    <row r="918" spans="1:40" ht="15.75" customHeight="1" x14ac:dyDescent="0.25">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c r="AG918" s="66"/>
      <c r="AH918" s="66"/>
      <c r="AI918" s="66"/>
      <c r="AJ918" s="66"/>
      <c r="AK918" s="66"/>
      <c r="AL918" s="66"/>
      <c r="AM918" s="66"/>
      <c r="AN918" s="66"/>
    </row>
    <row r="919" spans="1:40" ht="15.75" customHeight="1" x14ac:dyDescent="0.25">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c r="AG919" s="66"/>
      <c r="AH919" s="66"/>
      <c r="AI919" s="66"/>
      <c r="AJ919" s="66"/>
      <c r="AK919" s="66"/>
      <c r="AL919" s="66"/>
      <c r="AM919" s="66"/>
      <c r="AN919" s="66"/>
    </row>
    <row r="920" spans="1:40" ht="15.75" customHeight="1" x14ac:dyDescent="0.25">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c r="AG920" s="66"/>
      <c r="AH920" s="66"/>
      <c r="AI920" s="66"/>
      <c r="AJ920" s="66"/>
      <c r="AK920" s="66"/>
      <c r="AL920" s="66"/>
      <c r="AM920" s="66"/>
      <c r="AN920" s="66"/>
    </row>
    <row r="921" spans="1:40" ht="15.75" customHeight="1" x14ac:dyDescent="0.25">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c r="AG921" s="66"/>
      <c r="AH921" s="66"/>
      <c r="AI921" s="66"/>
      <c r="AJ921" s="66"/>
      <c r="AK921" s="66"/>
      <c r="AL921" s="66"/>
      <c r="AM921" s="66"/>
      <c r="AN921" s="66"/>
    </row>
    <row r="922" spans="1:40" ht="15.75" customHeight="1" x14ac:dyDescent="0.25">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c r="AG922" s="66"/>
      <c r="AH922" s="66"/>
      <c r="AI922" s="66"/>
      <c r="AJ922" s="66"/>
      <c r="AK922" s="66"/>
      <c r="AL922" s="66"/>
      <c r="AM922" s="66"/>
      <c r="AN922" s="66"/>
    </row>
    <row r="923" spans="1:40" ht="15.75" customHeight="1" x14ac:dyDescent="0.25">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c r="AG923" s="66"/>
      <c r="AH923" s="66"/>
      <c r="AI923" s="66"/>
      <c r="AJ923" s="66"/>
      <c r="AK923" s="66"/>
      <c r="AL923" s="66"/>
      <c r="AM923" s="66"/>
      <c r="AN923" s="66"/>
    </row>
    <row r="924" spans="1:40" ht="15.75" customHeight="1" x14ac:dyDescent="0.25">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c r="AG924" s="66"/>
      <c r="AH924" s="66"/>
      <c r="AI924" s="66"/>
      <c r="AJ924" s="66"/>
      <c r="AK924" s="66"/>
      <c r="AL924" s="66"/>
      <c r="AM924" s="66"/>
      <c r="AN924" s="66"/>
    </row>
    <row r="925" spans="1:40" ht="15.75" customHeight="1" x14ac:dyDescent="0.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c r="AG925" s="66"/>
      <c r="AH925" s="66"/>
      <c r="AI925" s="66"/>
      <c r="AJ925" s="66"/>
      <c r="AK925" s="66"/>
      <c r="AL925" s="66"/>
      <c r="AM925" s="66"/>
      <c r="AN925" s="66"/>
    </row>
    <row r="926" spans="1:40" ht="15.75" customHeight="1" x14ac:dyDescent="0.25">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c r="AG926" s="66"/>
      <c r="AH926" s="66"/>
      <c r="AI926" s="66"/>
      <c r="AJ926" s="66"/>
      <c r="AK926" s="66"/>
      <c r="AL926" s="66"/>
      <c r="AM926" s="66"/>
      <c r="AN926" s="66"/>
    </row>
    <row r="927" spans="1:40" ht="15.75" customHeight="1" x14ac:dyDescent="0.25">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c r="AG927" s="66"/>
      <c r="AH927" s="66"/>
      <c r="AI927" s="66"/>
      <c r="AJ927" s="66"/>
      <c r="AK927" s="66"/>
      <c r="AL927" s="66"/>
      <c r="AM927" s="66"/>
      <c r="AN927" s="66"/>
    </row>
    <row r="928" spans="1:40" ht="15.75" customHeight="1" x14ac:dyDescent="0.25">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c r="AG928" s="66"/>
      <c r="AH928" s="66"/>
      <c r="AI928" s="66"/>
      <c r="AJ928" s="66"/>
      <c r="AK928" s="66"/>
      <c r="AL928" s="66"/>
      <c r="AM928" s="66"/>
      <c r="AN928" s="66"/>
    </row>
    <row r="929" spans="1:40" ht="15.75" customHeight="1" x14ac:dyDescent="0.25">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c r="AG929" s="66"/>
      <c r="AH929" s="66"/>
      <c r="AI929" s="66"/>
      <c r="AJ929" s="66"/>
      <c r="AK929" s="66"/>
      <c r="AL929" s="66"/>
      <c r="AM929" s="66"/>
      <c r="AN929" s="66"/>
    </row>
    <row r="930" spans="1:40" ht="15.75" customHeight="1" x14ac:dyDescent="0.25">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c r="AG930" s="66"/>
      <c r="AH930" s="66"/>
      <c r="AI930" s="66"/>
      <c r="AJ930" s="66"/>
      <c r="AK930" s="66"/>
      <c r="AL930" s="66"/>
      <c r="AM930" s="66"/>
      <c r="AN930" s="66"/>
    </row>
    <row r="931" spans="1:40" ht="15.75" customHeight="1" x14ac:dyDescent="0.25">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c r="AG931" s="66"/>
      <c r="AH931" s="66"/>
      <c r="AI931" s="66"/>
      <c r="AJ931" s="66"/>
      <c r="AK931" s="66"/>
      <c r="AL931" s="66"/>
      <c r="AM931" s="66"/>
      <c r="AN931" s="66"/>
    </row>
    <row r="932" spans="1:40" ht="15.75" customHeight="1" x14ac:dyDescent="0.25">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c r="AG932" s="66"/>
      <c r="AH932" s="66"/>
      <c r="AI932" s="66"/>
      <c r="AJ932" s="66"/>
      <c r="AK932" s="66"/>
      <c r="AL932" s="66"/>
      <c r="AM932" s="66"/>
      <c r="AN932" s="66"/>
    </row>
    <row r="933" spans="1:40" ht="15.75" customHeight="1" x14ac:dyDescent="0.25">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c r="AG933" s="66"/>
      <c r="AH933" s="66"/>
      <c r="AI933" s="66"/>
      <c r="AJ933" s="66"/>
      <c r="AK933" s="66"/>
      <c r="AL933" s="66"/>
      <c r="AM933" s="66"/>
      <c r="AN933" s="66"/>
    </row>
    <row r="934" spans="1:40" ht="15.75" customHeight="1" x14ac:dyDescent="0.25">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c r="AG934" s="66"/>
      <c r="AH934" s="66"/>
      <c r="AI934" s="66"/>
      <c r="AJ934" s="66"/>
      <c r="AK934" s="66"/>
      <c r="AL934" s="66"/>
      <c r="AM934" s="66"/>
      <c r="AN934" s="66"/>
    </row>
    <row r="935" spans="1:40" ht="15.75" customHeight="1" x14ac:dyDescent="0.2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c r="AG935" s="66"/>
      <c r="AH935" s="66"/>
      <c r="AI935" s="66"/>
      <c r="AJ935" s="66"/>
      <c r="AK935" s="66"/>
      <c r="AL935" s="66"/>
      <c r="AM935" s="66"/>
      <c r="AN935" s="66"/>
    </row>
    <row r="936" spans="1:40" ht="15.75" customHeight="1" x14ac:dyDescent="0.25">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c r="AG936" s="66"/>
      <c r="AH936" s="66"/>
      <c r="AI936" s="66"/>
      <c r="AJ936" s="66"/>
      <c r="AK936" s="66"/>
      <c r="AL936" s="66"/>
      <c r="AM936" s="66"/>
      <c r="AN936" s="66"/>
    </row>
    <row r="937" spans="1:40" ht="15.75" customHeight="1" x14ac:dyDescent="0.25">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c r="AG937" s="66"/>
      <c r="AH937" s="66"/>
      <c r="AI937" s="66"/>
      <c r="AJ937" s="66"/>
      <c r="AK937" s="66"/>
      <c r="AL937" s="66"/>
      <c r="AM937" s="66"/>
      <c r="AN937" s="66"/>
    </row>
    <row r="938" spans="1:40" ht="15.75" customHeight="1" x14ac:dyDescent="0.25">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c r="AG938" s="66"/>
      <c r="AH938" s="66"/>
      <c r="AI938" s="66"/>
      <c r="AJ938" s="66"/>
      <c r="AK938" s="66"/>
      <c r="AL938" s="66"/>
      <c r="AM938" s="66"/>
      <c r="AN938" s="66"/>
    </row>
    <row r="939" spans="1:40" ht="15.75" customHeight="1" x14ac:dyDescent="0.25">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c r="AG939" s="66"/>
      <c r="AH939" s="66"/>
      <c r="AI939" s="66"/>
      <c r="AJ939" s="66"/>
      <c r="AK939" s="66"/>
      <c r="AL939" s="66"/>
      <c r="AM939" s="66"/>
      <c r="AN939" s="66"/>
    </row>
    <row r="940" spans="1:40" ht="15.75" customHeight="1" x14ac:dyDescent="0.25">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c r="AG940" s="66"/>
      <c r="AH940" s="66"/>
      <c r="AI940" s="66"/>
      <c r="AJ940" s="66"/>
      <c r="AK940" s="66"/>
      <c r="AL940" s="66"/>
      <c r="AM940" s="66"/>
      <c r="AN940" s="66"/>
    </row>
    <row r="941" spans="1:40" ht="15.75" customHeight="1" x14ac:dyDescent="0.25">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c r="AG941" s="66"/>
      <c r="AH941" s="66"/>
      <c r="AI941" s="66"/>
      <c r="AJ941" s="66"/>
      <c r="AK941" s="66"/>
      <c r="AL941" s="66"/>
      <c r="AM941" s="66"/>
      <c r="AN941" s="66"/>
    </row>
    <row r="942" spans="1:40" ht="15.75" customHeight="1" x14ac:dyDescent="0.25">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c r="AG942" s="66"/>
      <c r="AH942" s="66"/>
      <c r="AI942" s="66"/>
      <c r="AJ942" s="66"/>
      <c r="AK942" s="66"/>
      <c r="AL942" s="66"/>
      <c r="AM942" s="66"/>
      <c r="AN942" s="66"/>
    </row>
    <row r="943" spans="1:40" ht="15.75" customHeight="1" x14ac:dyDescent="0.25">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c r="AG943" s="66"/>
      <c r="AH943" s="66"/>
      <c r="AI943" s="66"/>
      <c r="AJ943" s="66"/>
      <c r="AK943" s="66"/>
      <c r="AL943" s="66"/>
      <c r="AM943" s="66"/>
      <c r="AN943" s="66"/>
    </row>
    <row r="944" spans="1:40" ht="15.75" customHeight="1" x14ac:dyDescent="0.25">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c r="AG944" s="66"/>
      <c r="AH944" s="66"/>
      <c r="AI944" s="66"/>
      <c r="AJ944" s="66"/>
      <c r="AK944" s="66"/>
      <c r="AL944" s="66"/>
      <c r="AM944" s="66"/>
      <c r="AN944" s="66"/>
    </row>
    <row r="945" spans="1:40" ht="15.75" customHeight="1" x14ac:dyDescent="0.2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6"/>
      <c r="AI945" s="66"/>
      <c r="AJ945" s="66"/>
      <c r="AK945" s="66"/>
      <c r="AL945" s="66"/>
      <c r="AM945" s="66"/>
      <c r="AN945" s="66"/>
    </row>
    <row r="946" spans="1:40" ht="15.75" customHeight="1" x14ac:dyDescent="0.25">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c r="AG946" s="66"/>
      <c r="AH946" s="66"/>
      <c r="AI946" s="66"/>
      <c r="AJ946" s="66"/>
      <c r="AK946" s="66"/>
      <c r="AL946" s="66"/>
      <c r="AM946" s="66"/>
      <c r="AN946" s="66"/>
    </row>
    <row r="947" spans="1:40" ht="15.75" customHeight="1" x14ac:dyDescent="0.25">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6"/>
      <c r="AI947" s="66"/>
      <c r="AJ947" s="66"/>
      <c r="AK947" s="66"/>
      <c r="AL947" s="66"/>
      <c r="AM947" s="66"/>
      <c r="AN947" s="66"/>
    </row>
    <row r="948" spans="1:40" ht="15.75" customHeight="1" x14ac:dyDescent="0.25">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c r="AG948" s="66"/>
      <c r="AH948" s="66"/>
      <c r="AI948" s="66"/>
      <c r="AJ948" s="66"/>
      <c r="AK948" s="66"/>
      <c r="AL948" s="66"/>
      <c r="AM948" s="66"/>
      <c r="AN948" s="66"/>
    </row>
    <row r="949" spans="1:40" ht="15.75" customHeight="1" x14ac:dyDescent="0.25">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6"/>
      <c r="AI949" s="66"/>
      <c r="AJ949" s="66"/>
      <c r="AK949" s="66"/>
      <c r="AL949" s="66"/>
      <c r="AM949" s="66"/>
      <c r="AN949" s="66"/>
    </row>
    <row r="950" spans="1:40" ht="15.75" customHeight="1" x14ac:dyDescent="0.25">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c r="AG950" s="66"/>
      <c r="AH950" s="66"/>
      <c r="AI950" s="66"/>
      <c r="AJ950" s="66"/>
      <c r="AK950" s="66"/>
      <c r="AL950" s="66"/>
      <c r="AM950" s="66"/>
      <c r="AN950" s="66"/>
    </row>
    <row r="951" spans="1:40" ht="15.75" customHeight="1" x14ac:dyDescent="0.25">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6"/>
      <c r="AI951" s="66"/>
      <c r="AJ951" s="66"/>
      <c r="AK951" s="66"/>
      <c r="AL951" s="66"/>
      <c r="AM951" s="66"/>
      <c r="AN951" s="66"/>
    </row>
    <row r="952" spans="1:40" ht="15.75" customHeight="1" x14ac:dyDescent="0.25">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c r="AG952" s="66"/>
      <c r="AH952" s="66"/>
      <c r="AI952" s="66"/>
      <c r="AJ952" s="66"/>
      <c r="AK952" s="66"/>
      <c r="AL952" s="66"/>
      <c r="AM952" s="66"/>
      <c r="AN952" s="66"/>
    </row>
    <row r="953" spans="1:40" ht="15.75" customHeight="1" x14ac:dyDescent="0.25">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6"/>
      <c r="AI953" s="66"/>
      <c r="AJ953" s="66"/>
      <c r="AK953" s="66"/>
      <c r="AL953" s="66"/>
      <c r="AM953" s="66"/>
      <c r="AN953" s="66"/>
    </row>
    <row r="954" spans="1:40" ht="15.75" customHeight="1" x14ac:dyDescent="0.25">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c r="AG954" s="66"/>
      <c r="AH954" s="66"/>
      <c r="AI954" s="66"/>
      <c r="AJ954" s="66"/>
      <c r="AK954" s="66"/>
      <c r="AL954" s="66"/>
      <c r="AM954" s="66"/>
      <c r="AN954" s="66"/>
    </row>
    <row r="955" spans="1:40" ht="15.75" customHeight="1" x14ac:dyDescent="0.2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6"/>
      <c r="AI955" s="66"/>
      <c r="AJ955" s="66"/>
      <c r="AK955" s="66"/>
      <c r="AL955" s="66"/>
      <c r="AM955" s="66"/>
      <c r="AN955" s="66"/>
    </row>
    <row r="956" spans="1:40" ht="15.75" customHeight="1" x14ac:dyDescent="0.25">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c r="AG956" s="66"/>
      <c r="AH956" s="66"/>
      <c r="AI956" s="66"/>
      <c r="AJ956" s="66"/>
      <c r="AK956" s="66"/>
      <c r="AL956" s="66"/>
      <c r="AM956" s="66"/>
      <c r="AN956" s="66"/>
    </row>
    <row r="957" spans="1:40" ht="15.75" customHeight="1" x14ac:dyDescent="0.25">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c r="AG957" s="66"/>
      <c r="AH957" s="66"/>
      <c r="AI957" s="66"/>
      <c r="AJ957" s="66"/>
      <c r="AK957" s="66"/>
      <c r="AL957" s="66"/>
      <c r="AM957" s="66"/>
      <c r="AN957" s="66"/>
    </row>
    <row r="958" spans="1:40" ht="15.75" customHeight="1" x14ac:dyDescent="0.25">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c r="AG958" s="66"/>
      <c r="AH958" s="66"/>
      <c r="AI958" s="66"/>
      <c r="AJ958" s="66"/>
      <c r="AK958" s="66"/>
      <c r="AL958" s="66"/>
      <c r="AM958" s="66"/>
      <c r="AN958" s="66"/>
    </row>
    <row r="959" spans="1:40" ht="15.75" customHeight="1" x14ac:dyDescent="0.25">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c r="AG959" s="66"/>
      <c r="AH959" s="66"/>
      <c r="AI959" s="66"/>
      <c r="AJ959" s="66"/>
      <c r="AK959" s="66"/>
      <c r="AL959" s="66"/>
      <c r="AM959" s="66"/>
      <c r="AN959" s="66"/>
    </row>
    <row r="960" spans="1:40" ht="15.75" customHeight="1" x14ac:dyDescent="0.25">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c r="AG960" s="66"/>
      <c r="AH960" s="66"/>
      <c r="AI960" s="66"/>
      <c r="AJ960" s="66"/>
      <c r="AK960" s="66"/>
      <c r="AL960" s="66"/>
      <c r="AM960" s="66"/>
      <c r="AN960" s="66"/>
    </row>
    <row r="961" spans="1:40" ht="15.75" customHeight="1" x14ac:dyDescent="0.25">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c r="AG961" s="66"/>
      <c r="AH961" s="66"/>
      <c r="AI961" s="66"/>
      <c r="AJ961" s="66"/>
      <c r="AK961" s="66"/>
      <c r="AL961" s="66"/>
      <c r="AM961" s="66"/>
      <c r="AN961" s="66"/>
    </row>
    <row r="962" spans="1:40" ht="15.75" customHeight="1" x14ac:dyDescent="0.25">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c r="AG962" s="66"/>
      <c r="AH962" s="66"/>
      <c r="AI962" s="66"/>
      <c r="AJ962" s="66"/>
      <c r="AK962" s="66"/>
      <c r="AL962" s="66"/>
      <c r="AM962" s="66"/>
      <c r="AN962" s="66"/>
    </row>
    <row r="963" spans="1:40" ht="15.75" customHeight="1" x14ac:dyDescent="0.25">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c r="AG963" s="66"/>
      <c r="AH963" s="66"/>
      <c r="AI963" s="66"/>
      <c r="AJ963" s="66"/>
      <c r="AK963" s="66"/>
      <c r="AL963" s="66"/>
      <c r="AM963" s="66"/>
      <c r="AN963" s="66"/>
    </row>
    <row r="964" spans="1:40" ht="15.75" customHeight="1" x14ac:dyDescent="0.25">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c r="AG964" s="66"/>
      <c r="AH964" s="66"/>
      <c r="AI964" s="66"/>
      <c r="AJ964" s="66"/>
      <c r="AK964" s="66"/>
      <c r="AL964" s="66"/>
      <c r="AM964" s="66"/>
      <c r="AN964" s="66"/>
    </row>
    <row r="965" spans="1:40" ht="15.75" customHeight="1" x14ac:dyDescent="0.2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c r="AG965" s="66"/>
      <c r="AH965" s="66"/>
      <c r="AI965" s="66"/>
      <c r="AJ965" s="66"/>
      <c r="AK965" s="66"/>
      <c r="AL965" s="66"/>
      <c r="AM965" s="66"/>
      <c r="AN965" s="66"/>
    </row>
    <row r="966" spans="1:40" ht="15.75" customHeight="1" x14ac:dyDescent="0.25">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c r="AG966" s="66"/>
      <c r="AH966" s="66"/>
      <c r="AI966" s="66"/>
      <c r="AJ966" s="66"/>
      <c r="AK966" s="66"/>
      <c r="AL966" s="66"/>
      <c r="AM966" s="66"/>
      <c r="AN966" s="66"/>
    </row>
    <row r="967" spans="1:40" ht="15.75" customHeight="1" x14ac:dyDescent="0.25">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c r="AG967" s="66"/>
      <c r="AH967" s="66"/>
      <c r="AI967" s="66"/>
      <c r="AJ967" s="66"/>
      <c r="AK967" s="66"/>
      <c r="AL967" s="66"/>
      <c r="AM967" s="66"/>
      <c r="AN967" s="66"/>
    </row>
    <row r="968" spans="1:40" ht="15.75" customHeight="1" x14ac:dyDescent="0.25">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c r="AG968" s="66"/>
      <c r="AH968" s="66"/>
      <c r="AI968" s="66"/>
      <c r="AJ968" s="66"/>
      <c r="AK968" s="66"/>
      <c r="AL968" s="66"/>
      <c r="AM968" s="66"/>
      <c r="AN968" s="66"/>
    </row>
    <row r="969" spans="1:40" ht="15.75" customHeight="1" x14ac:dyDescent="0.25">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c r="AG969" s="66"/>
      <c r="AH969" s="66"/>
      <c r="AI969" s="66"/>
      <c r="AJ969" s="66"/>
      <c r="AK969" s="66"/>
      <c r="AL969" s="66"/>
      <c r="AM969" s="66"/>
      <c r="AN969" s="66"/>
    </row>
    <row r="970" spans="1:40" ht="15.75" customHeight="1" x14ac:dyDescent="0.25">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c r="AG970" s="66"/>
      <c r="AH970" s="66"/>
      <c r="AI970" s="66"/>
      <c r="AJ970" s="66"/>
      <c r="AK970" s="66"/>
      <c r="AL970" s="66"/>
      <c r="AM970" s="66"/>
      <c r="AN970" s="66"/>
    </row>
    <row r="971" spans="1:40" ht="15.75" customHeight="1" x14ac:dyDescent="0.25">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c r="AG971" s="66"/>
      <c r="AH971" s="66"/>
      <c r="AI971" s="66"/>
      <c r="AJ971" s="66"/>
      <c r="AK971" s="66"/>
      <c r="AL971" s="66"/>
      <c r="AM971" s="66"/>
      <c r="AN971" s="66"/>
    </row>
    <row r="972" spans="1:40" ht="15.75" customHeight="1" x14ac:dyDescent="0.25">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c r="AG972" s="66"/>
      <c r="AH972" s="66"/>
      <c r="AI972" s="66"/>
      <c r="AJ972" s="66"/>
      <c r="AK972" s="66"/>
      <c r="AL972" s="66"/>
      <c r="AM972" s="66"/>
      <c r="AN972" s="66"/>
    </row>
    <row r="973" spans="1:40" ht="15.75" customHeight="1" x14ac:dyDescent="0.25">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c r="AG973" s="66"/>
      <c r="AH973" s="66"/>
      <c r="AI973" s="66"/>
      <c r="AJ973" s="66"/>
      <c r="AK973" s="66"/>
      <c r="AL973" s="66"/>
      <c r="AM973" s="66"/>
      <c r="AN973" s="66"/>
    </row>
    <row r="974" spans="1:40" ht="15.75" customHeight="1" x14ac:dyDescent="0.25">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c r="AG974" s="66"/>
      <c r="AH974" s="66"/>
      <c r="AI974" s="66"/>
      <c r="AJ974" s="66"/>
      <c r="AK974" s="66"/>
      <c r="AL974" s="66"/>
      <c r="AM974" s="66"/>
      <c r="AN974" s="66"/>
    </row>
    <row r="975" spans="1:40" ht="15.75" customHeight="1" x14ac:dyDescent="0.2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c r="AG975" s="66"/>
      <c r="AH975" s="66"/>
      <c r="AI975" s="66"/>
      <c r="AJ975" s="66"/>
      <c r="AK975" s="66"/>
      <c r="AL975" s="66"/>
      <c r="AM975" s="66"/>
      <c r="AN975" s="66"/>
    </row>
    <row r="976" spans="1:40" ht="15.75" customHeight="1" x14ac:dyDescent="0.25">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c r="AG976" s="66"/>
      <c r="AH976" s="66"/>
      <c r="AI976" s="66"/>
      <c r="AJ976" s="66"/>
      <c r="AK976" s="66"/>
      <c r="AL976" s="66"/>
      <c r="AM976" s="66"/>
      <c r="AN976" s="66"/>
    </row>
    <row r="977" spans="1:40" ht="15.75" customHeight="1" x14ac:dyDescent="0.25">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c r="AG977" s="66"/>
      <c r="AH977" s="66"/>
      <c r="AI977" s="66"/>
      <c r="AJ977" s="66"/>
      <c r="AK977" s="66"/>
      <c r="AL977" s="66"/>
      <c r="AM977" s="66"/>
      <c r="AN977" s="66"/>
    </row>
    <row r="978" spans="1:40" ht="15.75" customHeight="1" x14ac:dyDescent="0.25">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c r="AG978" s="66"/>
      <c r="AH978" s="66"/>
      <c r="AI978" s="66"/>
      <c r="AJ978" s="66"/>
      <c r="AK978" s="66"/>
      <c r="AL978" s="66"/>
      <c r="AM978" s="66"/>
      <c r="AN978" s="66"/>
    </row>
    <row r="979" spans="1:40" ht="15.75" customHeight="1" x14ac:dyDescent="0.25">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c r="AG979" s="66"/>
      <c r="AH979" s="66"/>
      <c r="AI979" s="66"/>
      <c r="AJ979" s="66"/>
      <c r="AK979" s="66"/>
      <c r="AL979" s="66"/>
      <c r="AM979" s="66"/>
      <c r="AN979" s="66"/>
    </row>
    <row r="980" spans="1:40" ht="15.75" customHeight="1" x14ac:dyDescent="0.25">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c r="AG980" s="66"/>
      <c r="AH980" s="66"/>
      <c r="AI980" s="66"/>
      <c r="AJ980" s="66"/>
      <c r="AK980" s="66"/>
      <c r="AL980" s="66"/>
      <c r="AM980" s="66"/>
      <c r="AN980" s="66"/>
    </row>
    <row r="981" spans="1:40" ht="15.75" customHeight="1" x14ac:dyDescent="0.25">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c r="AG981" s="66"/>
      <c r="AH981" s="66"/>
      <c r="AI981" s="66"/>
      <c r="AJ981" s="66"/>
      <c r="AK981" s="66"/>
      <c r="AL981" s="66"/>
      <c r="AM981" s="66"/>
      <c r="AN981" s="66"/>
    </row>
    <row r="982" spans="1:40" ht="15.75" customHeight="1" x14ac:dyDescent="0.25">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c r="AG982" s="66"/>
      <c r="AH982" s="66"/>
      <c r="AI982" s="66"/>
      <c r="AJ982" s="66"/>
      <c r="AK982" s="66"/>
      <c r="AL982" s="66"/>
      <c r="AM982" s="66"/>
      <c r="AN982" s="66"/>
    </row>
    <row r="983" spans="1:40" ht="15.75" customHeight="1" x14ac:dyDescent="0.25">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c r="AG983" s="66"/>
      <c r="AH983" s="66"/>
      <c r="AI983" s="66"/>
      <c r="AJ983" s="66"/>
      <c r="AK983" s="66"/>
      <c r="AL983" s="66"/>
      <c r="AM983" s="66"/>
      <c r="AN983" s="66"/>
    </row>
    <row r="984" spans="1:40" ht="15.75" customHeight="1" x14ac:dyDescent="0.25">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c r="AG984" s="66"/>
      <c r="AH984" s="66"/>
      <c r="AI984" s="66"/>
      <c r="AJ984" s="66"/>
      <c r="AK984" s="66"/>
      <c r="AL984" s="66"/>
      <c r="AM984" s="66"/>
      <c r="AN984" s="66"/>
    </row>
    <row r="985" spans="1:40" ht="15.75" customHeight="1" x14ac:dyDescent="0.2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c r="AG985" s="66"/>
      <c r="AH985" s="66"/>
      <c r="AI985" s="66"/>
      <c r="AJ985" s="66"/>
      <c r="AK985" s="66"/>
      <c r="AL985" s="66"/>
      <c r="AM985" s="66"/>
      <c r="AN985" s="66"/>
    </row>
    <row r="986" spans="1:40" ht="15.75" customHeight="1" x14ac:dyDescent="0.25">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c r="AG986" s="66"/>
      <c r="AH986" s="66"/>
      <c r="AI986" s="66"/>
      <c r="AJ986" s="66"/>
      <c r="AK986" s="66"/>
      <c r="AL986" s="66"/>
      <c r="AM986" s="66"/>
      <c r="AN986" s="66"/>
    </row>
    <row r="987" spans="1:40" ht="15.75" customHeight="1" x14ac:dyDescent="0.25">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c r="AG987" s="66"/>
      <c r="AH987" s="66"/>
      <c r="AI987" s="66"/>
      <c r="AJ987" s="66"/>
      <c r="AK987" s="66"/>
      <c r="AL987" s="66"/>
      <c r="AM987" s="66"/>
      <c r="AN987" s="66"/>
    </row>
    <row r="988" spans="1:40" ht="15.75" customHeight="1" x14ac:dyDescent="0.25">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c r="AG988" s="66"/>
      <c r="AH988" s="66"/>
      <c r="AI988" s="66"/>
      <c r="AJ988" s="66"/>
      <c r="AK988" s="66"/>
      <c r="AL988" s="66"/>
      <c r="AM988" s="66"/>
      <c r="AN988" s="66"/>
    </row>
    <row r="989" spans="1:40" ht="15.75" customHeight="1" x14ac:dyDescent="0.25">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c r="AG989" s="66"/>
      <c r="AH989" s="66"/>
      <c r="AI989" s="66"/>
      <c r="AJ989" s="66"/>
      <c r="AK989" s="66"/>
      <c r="AL989" s="66"/>
      <c r="AM989" s="66"/>
      <c r="AN989" s="66"/>
    </row>
    <row r="990" spans="1:40" ht="15.75" customHeight="1" x14ac:dyDescent="0.25">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c r="AG990" s="66"/>
      <c r="AH990" s="66"/>
      <c r="AI990" s="66"/>
      <c r="AJ990" s="66"/>
      <c r="AK990" s="66"/>
      <c r="AL990" s="66"/>
      <c r="AM990" s="66"/>
      <c r="AN990" s="66"/>
    </row>
    <row r="991" spans="1:40" ht="15.75" customHeight="1" x14ac:dyDescent="0.25">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c r="AG991" s="66"/>
      <c r="AH991" s="66"/>
      <c r="AI991" s="66"/>
      <c r="AJ991" s="66"/>
      <c r="AK991" s="66"/>
      <c r="AL991" s="66"/>
      <c r="AM991" s="66"/>
      <c r="AN991" s="66"/>
    </row>
    <row r="992" spans="1:40" ht="15.75" customHeight="1" x14ac:dyDescent="0.25">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c r="AG992" s="66"/>
      <c r="AH992" s="66"/>
      <c r="AI992" s="66"/>
      <c r="AJ992" s="66"/>
      <c r="AK992" s="66"/>
      <c r="AL992" s="66"/>
      <c r="AM992" s="66"/>
      <c r="AN992" s="66"/>
    </row>
    <row r="993" spans="1:40" ht="15.75" customHeight="1" x14ac:dyDescent="0.25">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c r="AG993" s="66"/>
      <c r="AH993" s="66"/>
      <c r="AI993" s="66"/>
      <c r="AJ993" s="66"/>
      <c r="AK993" s="66"/>
      <c r="AL993" s="66"/>
      <c r="AM993" s="66"/>
      <c r="AN993" s="66"/>
    </row>
    <row r="994" spans="1:40" ht="15.75" customHeight="1" x14ac:dyDescent="0.25">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c r="AG994" s="66"/>
      <c r="AH994" s="66"/>
      <c r="AI994" s="66"/>
      <c r="AJ994" s="66"/>
      <c r="AK994" s="66"/>
      <c r="AL994" s="66"/>
      <c r="AM994" s="66"/>
      <c r="AN994" s="66"/>
    </row>
    <row r="995" spans="1:40" ht="15.75" customHeight="1" x14ac:dyDescent="0.2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c r="AF995" s="66"/>
      <c r="AG995" s="66"/>
      <c r="AH995" s="66"/>
      <c r="AI995" s="66"/>
      <c r="AJ995" s="66"/>
      <c r="AK995" s="66"/>
      <c r="AL995" s="66"/>
      <c r="AM995" s="66"/>
      <c r="AN995" s="66"/>
    </row>
    <row r="996" spans="1:40" ht="15.75" customHeight="1" x14ac:dyDescent="0.25">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c r="AF996" s="66"/>
      <c r="AG996" s="66"/>
      <c r="AH996" s="66"/>
      <c r="AI996" s="66"/>
      <c r="AJ996" s="66"/>
      <c r="AK996" s="66"/>
      <c r="AL996" s="66"/>
      <c r="AM996" s="66"/>
      <c r="AN996" s="66"/>
    </row>
    <row r="997" spans="1:40" ht="15.75" customHeight="1" x14ac:dyDescent="0.25">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c r="AE997" s="66"/>
      <c r="AF997" s="66"/>
      <c r="AG997" s="66"/>
      <c r="AH997" s="66"/>
      <c r="AI997" s="66"/>
      <c r="AJ997" s="66"/>
      <c r="AK997" s="66"/>
      <c r="AL997" s="66"/>
      <c r="AM997" s="66"/>
      <c r="AN997" s="66"/>
    </row>
    <row r="998" spans="1:40" ht="15.75" customHeight="1" x14ac:dyDescent="0.25">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c r="AE998" s="66"/>
      <c r="AF998" s="66"/>
      <c r="AG998" s="66"/>
      <c r="AH998" s="66"/>
      <c r="AI998" s="66"/>
      <c r="AJ998" s="66"/>
      <c r="AK998" s="66"/>
      <c r="AL998" s="66"/>
      <c r="AM998" s="66"/>
      <c r="AN998" s="66"/>
    </row>
    <row r="999" spans="1:40" ht="15.75" customHeight="1" x14ac:dyDescent="0.25">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c r="AE999" s="66"/>
      <c r="AF999" s="66"/>
      <c r="AG999" s="66"/>
      <c r="AH999" s="66"/>
      <c r="AI999" s="66"/>
      <c r="AJ999" s="66"/>
      <c r="AK999" s="66"/>
      <c r="AL999" s="66"/>
      <c r="AM999" s="66"/>
      <c r="AN999" s="66"/>
    </row>
    <row r="1000" spans="1:40" ht="15.75" customHeight="1" x14ac:dyDescent="0.25">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c r="AE1000" s="66"/>
      <c r="AF1000" s="66"/>
      <c r="AG1000" s="66"/>
      <c r="AH1000" s="66"/>
      <c r="AI1000" s="66"/>
      <c r="AJ1000" s="66"/>
      <c r="AK1000" s="66"/>
      <c r="AL1000" s="66"/>
      <c r="AM1000" s="66"/>
      <c r="AN1000" s="66"/>
    </row>
  </sheetData>
  <autoFilter ref="A1:AN155">
    <sortState ref="A2:AN155">
      <sortCondition ref="D1:D155"/>
    </sortState>
  </autoFilter>
  <hyperlinks>
    <hyperlink ref="F19" r:id="rId1" display="http://www.mapaeducativo.edu.ar/"/>
    <hyperlink ref="F16" r:id="rId2" display="http://www.ign.gob.ar/"/>
    <hyperlink ref="U14" r:id="rId3" display="http://ide.se.gov.ar/geonetwork/srv/spa/main.home"/>
    <hyperlink ref="V14" r:id="rId4" display="http://ide.se.gov.ar/geonetwork/srv/spa/csw?service=CSW&amp;request=GetCapabilities"/>
    <hyperlink ref="F64" r:id="rId5" display="http://idef.formosa.gob.ar/"/>
    <hyperlink ref="U83" r:id="rId6" display="http://www.ide.misiones.gov.ar/index.php?option=com_content&amp;view=article&amp;id=36&amp;Itemid=4"/>
    <hyperlink ref="U150" r:id="rId7" display="http://www.sitsantacruz.com.ar/iniciog.php?opcion=020402&amp;opcion2=00"/>
    <hyperlink ref="J121" r:id="rId8"/>
    <hyperlink ref="G59" r:id="rId9"/>
    <hyperlink ref="N59" r:id="rId10"/>
    <hyperlink ref="P59" r:id="rId11"/>
  </hyperlinks>
  <pageMargins left="0.7" right="0.7" top="0.75" bottom="0.75" header="0.3" footer="0.3"/>
  <pageSetup paperSize="9" orientation="portrait" horizontalDpi="4294967292" verticalDpi="0" r:id="rId12"/>
  <drawing r:id="rId13"/>
  <legacyDrawing r:id="rId14"/>
  <extLst>
    <ext xmlns:x14="http://schemas.microsoft.com/office/spreadsheetml/2009/9/main" uri="{CCE6A557-97BC-4b89-ADB6-D9C93CAAB3DF}">
      <x14:dataValidations xmlns:xm="http://schemas.microsoft.com/office/excel/2006/main" count="1">
        <x14:dataValidation type="list" showInputMessage="1" showErrorMessage="1">
          <x14:formula1>
            <xm:f>Referencias!$J$9:$J$21</xm:f>
          </x14:formula1>
          <xm:sqref>O2:O142 O152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00"/>
  <sheetViews>
    <sheetView workbookViewId="0">
      <selection activeCell="I15" sqref="I15"/>
    </sheetView>
  </sheetViews>
  <sheetFormatPr baseColWidth="10" defaultColWidth="17.28515625" defaultRowHeight="15" customHeight="1" x14ac:dyDescent="0.2"/>
  <cols>
    <col min="1" max="4" width="17.28515625" customWidth="1"/>
    <col min="5" max="5" width="34.140625" customWidth="1"/>
    <col min="6" max="8" width="17.28515625" customWidth="1"/>
    <col min="9" max="9" width="21.7109375" customWidth="1"/>
    <col min="10" max="10" width="57.85546875" customWidth="1"/>
  </cols>
  <sheetData>
    <row r="1" spans="2:10" ht="12.75" x14ac:dyDescent="0.2">
      <c r="E1" s="2"/>
      <c r="I1" s="2"/>
      <c r="J1" s="2"/>
    </row>
    <row r="2" spans="2:10" ht="15" customHeight="1" x14ac:dyDescent="0.2">
      <c r="B2" s="3"/>
      <c r="E2" s="2"/>
      <c r="I2" s="2"/>
      <c r="J2" s="2"/>
    </row>
    <row r="3" spans="2:10" ht="15" customHeight="1" x14ac:dyDescent="0.2">
      <c r="B3" s="3"/>
      <c r="E3" s="2"/>
      <c r="I3" s="2"/>
      <c r="J3" s="2"/>
    </row>
    <row r="4" spans="2:10" ht="15" customHeight="1" x14ac:dyDescent="0.2">
      <c r="B4" s="3"/>
      <c r="E4" s="2"/>
      <c r="I4" s="2"/>
      <c r="J4" s="2"/>
    </row>
    <row r="5" spans="2:10" ht="15" customHeight="1" x14ac:dyDescent="0.2">
      <c r="B5" s="3"/>
      <c r="E5" s="2"/>
      <c r="I5" s="2"/>
      <c r="J5" s="2"/>
    </row>
    <row r="6" spans="2:10" ht="15" customHeight="1" x14ac:dyDescent="0.2">
      <c r="B6" s="3"/>
      <c r="E6" s="2"/>
      <c r="I6" s="2"/>
      <c r="J6" s="2"/>
    </row>
    <row r="7" spans="2:10" ht="15" customHeight="1" x14ac:dyDescent="0.2">
      <c r="B7" s="3"/>
      <c r="E7" s="2"/>
      <c r="I7" s="2"/>
      <c r="J7" s="2"/>
    </row>
    <row r="8" spans="2:10" ht="15" customHeight="1" x14ac:dyDescent="0.2">
      <c r="E8" s="2"/>
      <c r="I8" s="4" t="s">
        <v>20</v>
      </c>
      <c r="J8" s="4" t="s">
        <v>20</v>
      </c>
    </row>
    <row r="9" spans="2:10" ht="15" customHeight="1" x14ac:dyDescent="0.2">
      <c r="E9" s="2"/>
      <c r="I9" s="4" t="s">
        <v>34</v>
      </c>
      <c r="J9" s="4" t="s">
        <v>34</v>
      </c>
    </row>
    <row r="10" spans="2:10" ht="15" customHeight="1" x14ac:dyDescent="0.2">
      <c r="E10" s="2"/>
      <c r="I10" s="56" t="s">
        <v>36</v>
      </c>
      <c r="J10" s="4" t="s">
        <v>38</v>
      </c>
    </row>
    <row r="11" spans="2:10" ht="15" customHeight="1" x14ac:dyDescent="0.2">
      <c r="E11" s="2"/>
      <c r="I11" s="56" t="s">
        <v>39</v>
      </c>
      <c r="J11" s="4" t="s">
        <v>41</v>
      </c>
    </row>
    <row r="12" spans="2:10" ht="15" customHeight="1" x14ac:dyDescent="0.2">
      <c r="E12" s="2"/>
      <c r="I12" s="4" t="s">
        <v>42</v>
      </c>
      <c r="J12" s="4" t="s">
        <v>43</v>
      </c>
    </row>
    <row r="13" spans="2:10" ht="15" customHeight="1" x14ac:dyDescent="0.2">
      <c r="E13" s="2"/>
      <c r="I13" s="4" t="s">
        <v>44</v>
      </c>
      <c r="J13" s="5" t="s">
        <v>45</v>
      </c>
    </row>
    <row r="14" spans="2:10" ht="15" customHeight="1" x14ac:dyDescent="0.2">
      <c r="E14" s="2"/>
      <c r="I14" s="4" t="s">
        <v>48</v>
      </c>
      <c r="J14" s="56" t="s">
        <v>49</v>
      </c>
    </row>
    <row r="15" spans="2:10" ht="15" customHeight="1" x14ac:dyDescent="0.2">
      <c r="C15" s="222" t="s">
        <v>1452</v>
      </c>
      <c r="E15" s="2"/>
      <c r="I15" s="4" t="s">
        <v>50</v>
      </c>
      <c r="J15" s="4" t="s">
        <v>51</v>
      </c>
    </row>
    <row r="16" spans="2:10" ht="19.5" customHeight="1" x14ac:dyDescent="0.2">
      <c r="C16" s="6" t="s">
        <v>1451</v>
      </c>
      <c r="D16" s="7" t="s">
        <v>54</v>
      </c>
      <c r="E16" s="8" t="s">
        <v>57</v>
      </c>
      <c r="F16" s="9" t="s">
        <v>58</v>
      </c>
      <c r="G16" s="5"/>
      <c r="I16" s="2"/>
      <c r="J16" s="4" t="s">
        <v>1448</v>
      </c>
    </row>
    <row r="17" spans="3:10" ht="15" customHeight="1" x14ac:dyDescent="0.2">
      <c r="C17" s="10" t="s">
        <v>61</v>
      </c>
      <c r="D17" s="5"/>
      <c r="E17" s="5"/>
      <c r="F17" s="5"/>
      <c r="G17" s="11" t="s">
        <v>68</v>
      </c>
      <c r="I17" s="2"/>
      <c r="J17" s="4" t="s">
        <v>44</v>
      </c>
    </row>
    <row r="18" spans="3:10" ht="15" customHeight="1" x14ac:dyDescent="0.2">
      <c r="C18" s="13" t="s">
        <v>70</v>
      </c>
      <c r="D18" s="5"/>
      <c r="E18" s="5"/>
      <c r="F18" s="5"/>
      <c r="G18" s="11" t="s">
        <v>68</v>
      </c>
      <c r="I18" s="2"/>
      <c r="J18" s="4" t="s">
        <v>72</v>
      </c>
    </row>
    <row r="19" spans="3:10" ht="15" customHeight="1" x14ac:dyDescent="0.2">
      <c r="C19" s="14" t="s">
        <v>23</v>
      </c>
      <c r="D19" s="5"/>
      <c r="E19" s="5"/>
      <c r="F19" s="5"/>
      <c r="G19" s="11" t="s">
        <v>68</v>
      </c>
      <c r="I19" s="2"/>
      <c r="J19" s="5" t="s">
        <v>73</v>
      </c>
    </row>
    <row r="20" spans="3:10" ht="38.25" customHeight="1" x14ac:dyDescent="0.2">
      <c r="C20" s="16" t="s">
        <v>74</v>
      </c>
      <c r="D20" s="17" t="s">
        <v>77</v>
      </c>
      <c r="E20" s="19" t="s">
        <v>1465</v>
      </c>
      <c r="F20" s="5"/>
      <c r="G20" s="5"/>
      <c r="I20" s="2"/>
      <c r="J20" s="5" t="s">
        <v>87</v>
      </c>
    </row>
    <row r="21" spans="3:10" ht="15" customHeight="1" x14ac:dyDescent="0.2">
      <c r="C21" s="20" t="s">
        <v>88</v>
      </c>
      <c r="E21" s="2"/>
      <c r="I21" s="2"/>
      <c r="J21" s="4" t="s">
        <v>92</v>
      </c>
    </row>
    <row r="22" spans="3:10" ht="15" customHeight="1" x14ac:dyDescent="0.2">
      <c r="C22" s="21" t="s">
        <v>93</v>
      </c>
      <c r="E22" s="2"/>
      <c r="I22" s="2"/>
      <c r="J22" s="2"/>
    </row>
    <row r="23" spans="3:10" ht="12.75" x14ac:dyDescent="0.2">
      <c r="E23" s="2"/>
      <c r="I23" s="2"/>
      <c r="J23" s="2"/>
    </row>
    <row r="24" spans="3:10" ht="12.75" x14ac:dyDescent="0.2">
      <c r="E24" s="2"/>
      <c r="I24" s="2"/>
      <c r="J24" s="2"/>
    </row>
    <row r="25" spans="3:10" ht="12.75" x14ac:dyDescent="0.2">
      <c r="E25" s="2"/>
      <c r="I25" s="2"/>
      <c r="J25" s="2"/>
    </row>
    <row r="26" spans="3:10" ht="12.75" x14ac:dyDescent="0.2">
      <c r="E26" s="2"/>
      <c r="I26" s="2"/>
      <c r="J26" s="2"/>
    </row>
    <row r="27" spans="3:10" ht="12.75" x14ac:dyDescent="0.2">
      <c r="E27" s="2"/>
      <c r="I27" s="2"/>
      <c r="J27" s="2"/>
    </row>
    <row r="28" spans="3:10" ht="12.75" x14ac:dyDescent="0.2">
      <c r="E28" s="2"/>
      <c r="G28" t="s">
        <v>1429</v>
      </c>
      <c r="I28" s="2"/>
      <c r="J28" s="2"/>
    </row>
    <row r="29" spans="3:10" ht="12.75" x14ac:dyDescent="0.2">
      <c r="E29" s="2"/>
      <c r="I29" s="2"/>
      <c r="J29" s="2"/>
    </row>
    <row r="30" spans="3:10" ht="12.75" x14ac:dyDescent="0.2">
      <c r="E30" s="2"/>
      <c r="I30" s="2"/>
      <c r="J30" s="2"/>
    </row>
    <row r="31" spans="3:10" ht="12.75" x14ac:dyDescent="0.2">
      <c r="E31" s="2"/>
      <c r="I31" s="2"/>
      <c r="J31" s="2"/>
    </row>
    <row r="32" spans="3:10" ht="12.75" x14ac:dyDescent="0.2">
      <c r="E32" s="2"/>
      <c r="I32" s="2"/>
      <c r="J32" s="2"/>
    </row>
    <row r="33" spans="5:10" ht="12.75" x14ac:dyDescent="0.2">
      <c r="E33" s="2"/>
      <c r="I33" s="2"/>
      <c r="J33" s="2"/>
    </row>
    <row r="34" spans="5:10" ht="12.75" x14ac:dyDescent="0.2">
      <c r="E34" s="2"/>
      <c r="I34" s="2"/>
      <c r="J34" s="2"/>
    </row>
    <row r="35" spans="5:10" ht="12.75" x14ac:dyDescent="0.2">
      <c r="E35" s="2"/>
      <c r="I35" s="2"/>
      <c r="J35" s="2"/>
    </row>
    <row r="36" spans="5:10" ht="12.75" x14ac:dyDescent="0.2">
      <c r="E36" s="2"/>
      <c r="I36" s="2"/>
      <c r="J36" s="2"/>
    </row>
    <row r="37" spans="5:10" ht="12.75" x14ac:dyDescent="0.2">
      <c r="E37" s="2"/>
      <c r="I37" s="2"/>
      <c r="J37" s="2"/>
    </row>
    <row r="38" spans="5:10" ht="12.75" x14ac:dyDescent="0.2">
      <c r="E38" s="2"/>
      <c r="I38" s="2"/>
      <c r="J38" s="2"/>
    </row>
    <row r="39" spans="5:10" ht="12.75" x14ac:dyDescent="0.2">
      <c r="E39" s="2"/>
      <c r="I39" s="2"/>
      <c r="J39" s="2"/>
    </row>
    <row r="40" spans="5:10" ht="12.75" x14ac:dyDescent="0.2">
      <c r="E40" s="2"/>
      <c r="I40" s="2"/>
      <c r="J40" s="2"/>
    </row>
    <row r="41" spans="5:10" ht="12.75" x14ac:dyDescent="0.2">
      <c r="E41" s="2"/>
      <c r="I41" s="2"/>
      <c r="J41" s="2"/>
    </row>
    <row r="42" spans="5:10" ht="12.75" x14ac:dyDescent="0.2">
      <c r="E42" s="2"/>
      <c r="I42" s="2"/>
      <c r="J42" s="2"/>
    </row>
    <row r="43" spans="5:10" ht="12.75" x14ac:dyDescent="0.2">
      <c r="E43" s="2"/>
      <c r="I43" s="2"/>
      <c r="J43" s="2"/>
    </row>
    <row r="44" spans="5:10" ht="12.75" x14ac:dyDescent="0.2">
      <c r="E44" s="2"/>
      <c r="I44" s="2"/>
      <c r="J44" s="2"/>
    </row>
    <row r="45" spans="5:10" ht="12.75" x14ac:dyDescent="0.2">
      <c r="E45" s="2"/>
      <c r="I45" s="2"/>
      <c r="J45" s="2"/>
    </row>
    <row r="46" spans="5:10" ht="12.75" x14ac:dyDescent="0.2">
      <c r="E46" s="2"/>
      <c r="I46" s="2"/>
      <c r="J46" s="2"/>
    </row>
    <row r="47" spans="5:10" ht="12.75" x14ac:dyDescent="0.2">
      <c r="E47" s="2"/>
      <c r="I47" s="2"/>
      <c r="J47" s="2"/>
    </row>
    <row r="48" spans="5:10" ht="12.75" x14ac:dyDescent="0.2">
      <c r="E48" s="2"/>
      <c r="I48" s="2"/>
      <c r="J48" s="2"/>
    </row>
    <row r="49" spans="5:10" ht="12.75" x14ac:dyDescent="0.2">
      <c r="E49" s="2"/>
      <c r="I49" s="2"/>
      <c r="J49" s="2"/>
    </row>
    <row r="50" spans="5:10" ht="12.75" x14ac:dyDescent="0.2">
      <c r="E50" s="2"/>
      <c r="I50" s="2"/>
      <c r="J50" s="2"/>
    </row>
    <row r="51" spans="5:10" ht="12.75" x14ac:dyDescent="0.2">
      <c r="E51" s="2"/>
      <c r="I51" s="2"/>
      <c r="J51" s="2"/>
    </row>
    <row r="52" spans="5:10" ht="12.75" x14ac:dyDescent="0.2">
      <c r="E52" s="2"/>
      <c r="I52" s="2"/>
      <c r="J52" s="2"/>
    </row>
    <row r="53" spans="5:10" ht="12.75" x14ac:dyDescent="0.2">
      <c r="E53" s="2"/>
      <c r="I53" s="2"/>
      <c r="J53" s="2"/>
    </row>
    <row r="54" spans="5:10" ht="12.75" x14ac:dyDescent="0.2">
      <c r="E54" s="2"/>
      <c r="I54" s="2"/>
      <c r="J54" s="2"/>
    </row>
    <row r="55" spans="5:10" ht="12.75" x14ac:dyDescent="0.2">
      <c r="E55" s="2"/>
      <c r="I55" s="2"/>
      <c r="J55" s="2"/>
    </row>
    <row r="56" spans="5:10" ht="12.75" x14ac:dyDescent="0.2">
      <c r="E56" s="2"/>
      <c r="I56" s="2"/>
      <c r="J56" s="2"/>
    </row>
    <row r="57" spans="5:10" ht="12.75" x14ac:dyDescent="0.2">
      <c r="E57" s="2"/>
      <c r="I57" s="2"/>
      <c r="J57" s="2"/>
    </row>
    <row r="58" spans="5:10" ht="12.75" x14ac:dyDescent="0.2">
      <c r="E58" s="2"/>
      <c r="I58" s="2"/>
      <c r="J58" s="2"/>
    </row>
    <row r="59" spans="5:10" ht="12.75" x14ac:dyDescent="0.2">
      <c r="E59" s="2"/>
      <c r="I59" s="2"/>
      <c r="J59" s="2"/>
    </row>
    <row r="60" spans="5:10" ht="12.75" x14ac:dyDescent="0.2">
      <c r="E60" s="2"/>
      <c r="I60" s="2"/>
      <c r="J60" s="2"/>
    </row>
    <row r="61" spans="5:10" ht="12.75" x14ac:dyDescent="0.2">
      <c r="E61" s="2"/>
      <c r="I61" s="2"/>
      <c r="J61" s="2"/>
    </row>
    <row r="62" spans="5:10" ht="12.75" x14ac:dyDescent="0.2">
      <c r="E62" s="2"/>
      <c r="I62" s="2"/>
      <c r="J62" s="2"/>
    </row>
    <row r="63" spans="5:10" ht="12.75" x14ac:dyDescent="0.2">
      <c r="E63" s="2"/>
      <c r="I63" s="2"/>
      <c r="J63" s="2"/>
    </row>
    <row r="64" spans="5:10" ht="12.75" x14ac:dyDescent="0.2">
      <c r="E64" s="2"/>
      <c r="I64" s="2"/>
      <c r="J64" s="2"/>
    </row>
    <row r="65" spans="5:10" ht="12.75" x14ac:dyDescent="0.2">
      <c r="E65" s="2"/>
      <c r="I65" s="2"/>
      <c r="J65" s="2"/>
    </row>
    <row r="66" spans="5:10" ht="12.75" x14ac:dyDescent="0.2">
      <c r="E66" s="2"/>
      <c r="I66" s="2"/>
      <c r="J66" s="2"/>
    </row>
    <row r="67" spans="5:10" ht="12.75" x14ac:dyDescent="0.2">
      <c r="E67" s="2"/>
      <c r="I67" s="2"/>
      <c r="J67" s="2"/>
    </row>
    <row r="68" spans="5:10" ht="12.75" x14ac:dyDescent="0.2">
      <c r="E68" s="2"/>
      <c r="I68" s="2"/>
      <c r="J68" s="2"/>
    </row>
    <row r="69" spans="5:10" ht="12.75" x14ac:dyDescent="0.2">
      <c r="E69" s="2"/>
      <c r="I69" s="2"/>
      <c r="J69" s="2"/>
    </row>
    <row r="70" spans="5:10" ht="12.75" x14ac:dyDescent="0.2">
      <c r="E70" s="2"/>
      <c r="I70" s="2"/>
      <c r="J70" s="2"/>
    </row>
    <row r="71" spans="5:10" ht="12.75" x14ac:dyDescent="0.2">
      <c r="E71" s="2"/>
      <c r="I71" s="2"/>
      <c r="J71" s="2"/>
    </row>
    <row r="72" spans="5:10" ht="12.75" x14ac:dyDescent="0.2">
      <c r="E72" s="2"/>
      <c r="I72" s="2"/>
      <c r="J72" s="2"/>
    </row>
    <row r="73" spans="5:10" ht="12.75" x14ac:dyDescent="0.2">
      <c r="E73" s="2"/>
      <c r="I73" s="2"/>
      <c r="J73" s="2"/>
    </row>
    <row r="74" spans="5:10" ht="12.75" x14ac:dyDescent="0.2">
      <c r="E74" s="2"/>
      <c r="I74" s="2"/>
      <c r="J74" s="2"/>
    </row>
    <row r="75" spans="5:10" ht="12.75" x14ac:dyDescent="0.2">
      <c r="E75" s="2"/>
      <c r="I75" s="2"/>
      <c r="J75" s="2"/>
    </row>
    <row r="76" spans="5:10" ht="12.75" x14ac:dyDescent="0.2">
      <c r="E76" s="2"/>
      <c r="I76" s="2"/>
      <c r="J76" s="2"/>
    </row>
    <row r="77" spans="5:10" ht="12.75" x14ac:dyDescent="0.2">
      <c r="E77" s="2"/>
      <c r="I77" s="2"/>
      <c r="J77" s="2"/>
    </row>
    <row r="78" spans="5:10" ht="12.75" x14ac:dyDescent="0.2">
      <c r="E78" s="2"/>
      <c r="I78" s="2"/>
      <c r="J78" s="2"/>
    </row>
    <row r="79" spans="5:10" ht="12.75" x14ac:dyDescent="0.2">
      <c r="E79" s="2"/>
      <c r="I79" s="2"/>
      <c r="J79" s="2"/>
    </row>
    <row r="80" spans="5:10" ht="12.75" x14ac:dyDescent="0.2">
      <c r="E80" s="2"/>
      <c r="I80" s="2"/>
      <c r="J80" s="2"/>
    </row>
    <row r="81" spans="5:10" ht="12.75" x14ac:dyDescent="0.2">
      <c r="E81" s="2"/>
      <c r="I81" s="2"/>
      <c r="J81" s="2"/>
    </row>
    <row r="82" spans="5:10" ht="12.75" x14ac:dyDescent="0.2">
      <c r="E82" s="2"/>
      <c r="I82" s="2"/>
      <c r="J82" s="2"/>
    </row>
    <row r="83" spans="5:10" ht="12.75" x14ac:dyDescent="0.2">
      <c r="E83" s="2"/>
      <c r="I83" s="2"/>
      <c r="J83" s="2"/>
    </row>
    <row r="84" spans="5:10" ht="12.75" x14ac:dyDescent="0.2">
      <c r="E84" s="2"/>
      <c r="I84" s="2"/>
      <c r="J84" s="2"/>
    </row>
    <row r="85" spans="5:10" ht="12.75" x14ac:dyDescent="0.2">
      <c r="E85" s="2"/>
      <c r="I85" s="2"/>
      <c r="J85" s="2"/>
    </row>
    <row r="86" spans="5:10" ht="12.75" x14ac:dyDescent="0.2">
      <c r="E86" s="2"/>
      <c r="I86" s="2"/>
      <c r="J86" s="2"/>
    </row>
    <row r="87" spans="5:10" ht="12.75" x14ac:dyDescent="0.2">
      <c r="E87" s="2"/>
      <c r="I87" s="2"/>
      <c r="J87" s="2"/>
    </row>
    <row r="88" spans="5:10" ht="12.75" x14ac:dyDescent="0.2">
      <c r="E88" s="2"/>
      <c r="I88" s="2"/>
      <c r="J88" s="2"/>
    </row>
    <row r="89" spans="5:10" ht="12.75" x14ac:dyDescent="0.2">
      <c r="E89" s="2"/>
      <c r="I89" s="2"/>
      <c r="J89" s="2"/>
    </row>
    <row r="90" spans="5:10" ht="12.75" x14ac:dyDescent="0.2">
      <c r="E90" s="2"/>
      <c r="I90" s="2"/>
      <c r="J90" s="2"/>
    </row>
    <row r="91" spans="5:10" ht="12.75" x14ac:dyDescent="0.2">
      <c r="E91" s="2"/>
      <c r="I91" s="2"/>
      <c r="J91" s="2"/>
    </row>
    <row r="92" spans="5:10" ht="12.75" x14ac:dyDescent="0.2">
      <c r="E92" s="2"/>
      <c r="I92" s="2"/>
      <c r="J92" s="2"/>
    </row>
    <row r="93" spans="5:10" ht="12.75" x14ac:dyDescent="0.2">
      <c r="E93" s="2"/>
      <c r="I93" s="2"/>
      <c r="J93" s="2"/>
    </row>
    <row r="94" spans="5:10" ht="12.75" x14ac:dyDescent="0.2">
      <c r="E94" s="2"/>
      <c r="I94" s="2"/>
      <c r="J94" s="2"/>
    </row>
    <row r="95" spans="5:10" ht="12.75" x14ac:dyDescent="0.2">
      <c r="E95" s="2"/>
      <c r="I95" s="2"/>
      <c r="J95" s="2"/>
    </row>
    <row r="96" spans="5:10" ht="12.75" x14ac:dyDescent="0.2">
      <c r="E96" s="2"/>
      <c r="I96" s="2"/>
      <c r="J96" s="2"/>
    </row>
    <row r="97" spans="5:10" ht="12.75" x14ac:dyDescent="0.2">
      <c r="E97" s="2"/>
      <c r="I97" s="2"/>
      <c r="J97" s="2"/>
    </row>
    <row r="98" spans="5:10" ht="12.75" x14ac:dyDescent="0.2">
      <c r="E98" s="2"/>
      <c r="I98" s="2"/>
      <c r="J98" s="2"/>
    </row>
    <row r="99" spans="5:10" ht="12.75" x14ac:dyDescent="0.2">
      <c r="E99" s="2"/>
      <c r="I99" s="2"/>
      <c r="J99" s="2"/>
    </row>
    <row r="100" spans="5:10" ht="12.75" x14ac:dyDescent="0.2">
      <c r="E100" s="2"/>
      <c r="I100" s="2"/>
      <c r="J100" s="2"/>
    </row>
    <row r="101" spans="5:10" ht="12.75" x14ac:dyDescent="0.2">
      <c r="E101" s="2"/>
      <c r="I101" s="2"/>
      <c r="J101" s="2"/>
    </row>
    <row r="102" spans="5:10" ht="12.75" x14ac:dyDescent="0.2">
      <c r="E102" s="2"/>
      <c r="I102" s="2"/>
      <c r="J102" s="2"/>
    </row>
    <row r="103" spans="5:10" ht="12.75" x14ac:dyDescent="0.2">
      <c r="E103" s="2"/>
      <c r="I103" s="2"/>
      <c r="J103" s="2"/>
    </row>
    <row r="104" spans="5:10" ht="12.75" x14ac:dyDescent="0.2">
      <c r="E104" s="2"/>
      <c r="I104" s="2"/>
      <c r="J104" s="2"/>
    </row>
    <row r="105" spans="5:10" ht="12.75" x14ac:dyDescent="0.2">
      <c r="E105" s="2"/>
      <c r="I105" s="2"/>
      <c r="J105" s="2"/>
    </row>
    <row r="106" spans="5:10" ht="12.75" x14ac:dyDescent="0.2">
      <c r="E106" s="2"/>
      <c r="I106" s="2"/>
      <c r="J106" s="2"/>
    </row>
    <row r="107" spans="5:10" ht="12.75" x14ac:dyDescent="0.2">
      <c r="E107" s="2"/>
      <c r="I107" s="2"/>
      <c r="J107" s="2"/>
    </row>
    <row r="108" spans="5:10" ht="12.75" x14ac:dyDescent="0.2">
      <c r="E108" s="2"/>
      <c r="I108" s="2"/>
      <c r="J108" s="2"/>
    </row>
    <row r="109" spans="5:10" ht="12.75" x14ac:dyDescent="0.2">
      <c r="E109" s="2"/>
      <c r="I109" s="2"/>
      <c r="J109" s="2"/>
    </row>
    <row r="110" spans="5:10" ht="12.75" x14ac:dyDescent="0.2">
      <c r="E110" s="2"/>
      <c r="I110" s="2"/>
      <c r="J110" s="2"/>
    </row>
    <row r="111" spans="5:10" ht="12.75" x14ac:dyDescent="0.2">
      <c r="E111" s="2"/>
      <c r="I111" s="2"/>
      <c r="J111" s="2"/>
    </row>
    <row r="112" spans="5:10" ht="12.75" x14ac:dyDescent="0.2">
      <c r="E112" s="2"/>
      <c r="I112" s="2"/>
      <c r="J112" s="2"/>
    </row>
    <row r="113" spans="5:10" ht="12.75" x14ac:dyDescent="0.2">
      <c r="E113" s="2"/>
      <c r="I113" s="2"/>
      <c r="J113" s="2"/>
    </row>
    <row r="114" spans="5:10" ht="12.75" x14ac:dyDescent="0.2">
      <c r="E114" s="2"/>
      <c r="I114" s="2"/>
      <c r="J114" s="2"/>
    </row>
    <row r="115" spans="5:10" ht="12.75" x14ac:dyDescent="0.2">
      <c r="E115" s="2"/>
      <c r="I115" s="2"/>
      <c r="J115" s="2"/>
    </row>
    <row r="116" spans="5:10" ht="12.75" x14ac:dyDescent="0.2">
      <c r="E116" s="2"/>
      <c r="I116" s="2"/>
      <c r="J116" s="2"/>
    </row>
    <row r="117" spans="5:10" ht="12.75" x14ac:dyDescent="0.2">
      <c r="E117" s="2"/>
      <c r="I117" s="2"/>
      <c r="J117" s="2"/>
    </row>
    <row r="118" spans="5:10" ht="12.75" x14ac:dyDescent="0.2">
      <c r="E118" s="2"/>
      <c r="I118" s="2"/>
      <c r="J118" s="2"/>
    </row>
    <row r="119" spans="5:10" ht="12.75" x14ac:dyDescent="0.2">
      <c r="E119" s="2"/>
      <c r="I119" s="2"/>
      <c r="J119" s="2"/>
    </row>
    <row r="120" spans="5:10" ht="12.75" x14ac:dyDescent="0.2">
      <c r="E120" s="2"/>
      <c r="I120" s="2"/>
      <c r="J120" s="2"/>
    </row>
    <row r="121" spans="5:10" ht="12.75" x14ac:dyDescent="0.2">
      <c r="E121" s="2"/>
      <c r="I121" s="2"/>
      <c r="J121" s="2"/>
    </row>
    <row r="122" spans="5:10" ht="12.75" x14ac:dyDescent="0.2">
      <c r="E122" s="2"/>
      <c r="I122" s="2"/>
      <c r="J122" s="2"/>
    </row>
    <row r="123" spans="5:10" ht="12.75" x14ac:dyDescent="0.2">
      <c r="E123" s="2"/>
      <c r="I123" s="2"/>
      <c r="J123" s="2"/>
    </row>
    <row r="124" spans="5:10" ht="12.75" x14ac:dyDescent="0.2">
      <c r="E124" s="2"/>
      <c r="I124" s="2"/>
      <c r="J124" s="2"/>
    </row>
    <row r="125" spans="5:10" ht="12.75" x14ac:dyDescent="0.2">
      <c r="E125" s="2"/>
      <c r="I125" s="2"/>
      <c r="J125" s="2"/>
    </row>
    <row r="126" spans="5:10" ht="12.75" x14ac:dyDescent="0.2">
      <c r="E126" s="2"/>
      <c r="I126" s="2"/>
      <c r="J126" s="2"/>
    </row>
    <row r="127" spans="5:10" ht="12.75" x14ac:dyDescent="0.2">
      <c r="E127" s="2"/>
      <c r="I127" s="2"/>
      <c r="J127" s="2"/>
    </row>
    <row r="128" spans="5:10" ht="12.75" x14ac:dyDescent="0.2">
      <c r="E128" s="2"/>
      <c r="I128" s="2"/>
      <c r="J128" s="2"/>
    </row>
    <row r="129" spans="5:10" ht="12.75" x14ac:dyDescent="0.2">
      <c r="E129" s="2"/>
      <c r="I129" s="2"/>
      <c r="J129" s="2"/>
    </row>
    <row r="130" spans="5:10" ht="12.75" x14ac:dyDescent="0.2">
      <c r="E130" s="2"/>
      <c r="I130" s="2"/>
      <c r="J130" s="2"/>
    </row>
    <row r="131" spans="5:10" ht="12.75" x14ac:dyDescent="0.2">
      <c r="E131" s="2"/>
      <c r="I131" s="2"/>
      <c r="J131" s="2"/>
    </row>
    <row r="132" spans="5:10" ht="12.75" x14ac:dyDescent="0.2">
      <c r="E132" s="2"/>
      <c r="I132" s="2"/>
      <c r="J132" s="2"/>
    </row>
    <row r="133" spans="5:10" ht="12.75" x14ac:dyDescent="0.2">
      <c r="E133" s="2"/>
      <c r="I133" s="2"/>
      <c r="J133" s="2"/>
    </row>
    <row r="134" spans="5:10" ht="12.75" x14ac:dyDescent="0.2">
      <c r="E134" s="2"/>
      <c r="I134" s="2"/>
      <c r="J134" s="2"/>
    </row>
    <row r="135" spans="5:10" ht="12.75" x14ac:dyDescent="0.2">
      <c r="E135" s="2"/>
      <c r="I135" s="2"/>
      <c r="J135" s="2"/>
    </row>
    <row r="136" spans="5:10" ht="12.75" x14ac:dyDescent="0.2">
      <c r="E136" s="2"/>
      <c r="I136" s="2"/>
      <c r="J136" s="2"/>
    </row>
    <row r="137" spans="5:10" ht="12.75" x14ac:dyDescent="0.2">
      <c r="E137" s="2"/>
      <c r="I137" s="2"/>
      <c r="J137" s="2"/>
    </row>
    <row r="138" spans="5:10" ht="12.75" x14ac:dyDescent="0.2">
      <c r="E138" s="2"/>
      <c r="I138" s="2"/>
      <c r="J138" s="2"/>
    </row>
    <row r="139" spans="5:10" ht="12.75" x14ac:dyDescent="0.2">
      <c r="E139" s="2"/>
      <c r="I139" s="2"/>
      <c r="J139" s="2"/>
    </row>
    <row r="140" spans="5:10" ht="12.75" x14ac:dyDescent="0.2">
      <c r="E140" s="2"/>
      <c r="I140" s="2"/>
      <c r="J140" s="2"/>
    </row>
    <row r="141" spans="5:10" ht="12.75" x14ac:dyDescent="0.2">
      <c r="E141" s="2"/>
      <c r="I141" s="2"/>
      <c r="J141" s="2"/>
    </row>
    <row r="142" spans="5:10" ht="12.75" x14ac:dyDescent="0.2">
      <c r="E142" s="2"/>
      <c r="I142" s="2"/>
      <c r="J142" s="2"/>
    </row>
    <row r="143" spans="5:10" ht="12.75" x14ac:dyDescent="0.2">
      <c r="E143" s="2"/>
      <c r="I143" s="2"/>
      <c r="J143" s="2"/>
    </row>
    <row r="144" spans="5:10" ht="12.75" x14ac:dyDescent="0.2">
      <c r="E144" s="2"/>
      <c r="I144" s="2"/>
      <c r="J144" s="2"/>
    </row>
    <row r="145" spans="5:10" ht="12.75" x14ac:dyDescent="0.2">
      <c r="E145" s="2"/>
      <c r="I145" s="2"/>
      <c r="J145" s="2"/>
    </row>
    <row r="146" spans="5:10" ht="12.75" x14ac:dyDescent="0.2">
      <c r="E146" s="2"/>
      <c r="I146" s="2"/>
      <c r="J146" s="2"/>
    </row>
    <row r="147" spans="5:10" ht="12.75" x14ac:dyDescent="0.2">
      <c r="E147" s="2"/>
      <c r="I147" s="2"/>
      <c r="J147" s="2"/>
    </row>
    <row r="148" spans="5:10" ht="12.75" x14ac:dyDescent="0.2">
      <c r="E148" s="2"/>
      <c r="I148" s="2"/>
      <c r="J148" s="2"/>
    </row>
    <row r="149" spans="5:10" ht="12.75" x14ac:dyDescent="0.2">
      <c r="E149" s="2"/>
      <c r="I149" s="2"/>
      <c r="J149" s="2"/>
    </row>
    <row r="150" spans="5:10" ht="12.75" x14ac:dyDescent="0.2">
      <c r="E150" s="2"/>
      <c r="I150" s="2"/>
      <c r="J150" s="2"/>
    </row>
    <row r="151" spans="5:10" ht="12.75" x14ac:dyDescent="0.2">
      <c r="E151" s="2"/>
      <c r="I151" s="2"/>
      <c r="J151" s="2"/>
    </row>
    <row r="152" spans="5:10" ht="12.75" x14ac:dyDescent="0.2">
      <c r="E152" s="2"/>
      <c r="I152" s="2"/>
      <c r="J152" s="2"/>
    </row>
    <row r="153" spans="5:10" ht="12.75" x14ac:dyDescent="0.2">
      <c r="E153" s="2"/>
      <c r="I153" s="2"/>
      <c r="J153" s="2"/>
    </row>
    <row r="154" spans="5:10" ht="12.75" x14ac:dyDescent="0.2">
      <c r="E154" s="2"/>
      <c r="I154" s="2"/>
      <c r="J154" s="2"/>
    </row>
    <row r="155" spans="5:10" ht="12.75" x14ac:dyDescent="0.2">
      <c r="E155" s="2"/>
      <c r="I155" s="2"/>
      <c r="J155" s="2"/>
    </row>
    <row r="156" spans="5:10" ht="12.75" x14ac:dyDescent="0.2">
      <c r="E156" s="2"/>
      <c r="I156" s="2"/>
      <c r="J156" s="2"/>
    </row>
    <row r="157" spans="5:10" ht="12.75" x14ac:dyDescent="0.2">
      <c r="E157" s="2"/>
      <c r="I157" s="2"/>
      <c r="J157" s="2"/>
    </row>
    <row r="158" spans="5:10" ht="12.75" x14ac:dyDescent="0.2">
      <c r="E158" s="2"/>
      <c r="I158" s="2"/>
      <c r="J158" s="2"/>
    </row>
    <row r="159" spans="5:10" ht="12.75" x14ac:dyDescent="0.2">
      <c r="E159" s="2"/>
      <c r="I159" s="2"/>
      <c r="J159" s="2"/>
    </row>
    <row r="160" spans="5:10" ht="12.75" x14ac:dyDescent="0.2">
      <c r="E160" s="2"/>
      <c r="I160" s="2"/>
      <c r="J160" s="2"/>
    </row>
    <row r="161" spans="5:10" ht="12.75" x14ac:dyDescent="0.2">
      <c r="E161" s="2"/>
      <c r="I161" s="2"/>
      <c r="J161" s="2"/>
    </row>
    <row r="162" spans="5:10" ht="12.75" x14ac:dyDescent="0.2">
      <c r="E162" s="2"/>
      <c r="I162" s="2"/>
      <c r="J162" s="2"/>
    </row>
    <row r="163" spans="5:10" ht="12.75" x14ac:dyDescent="0.2">
      <c r="E163" s="2"/>
      <c r="I163" s="2"/>
      <c r="J163" s="2"/>
    </row>
    <row r="164" spans="5:10" ht="12.75" x14ac:dyDescent="0.2">
      <c r="E164" s="2"/>
      <c r="I164" s="2"/>
      <c r="J164" s="2"/>
    </row>
    <row r="165" spans="5:10" ht="12.75" x14ac:dyDescent="0.2">
      <c r="E165" s="2"/>
      <c r="I165" s="2"/>
      <c r="J165" s="2"/>
    </row>
    <row r="166" spans="5:10" ht="12.75" x14ac:dyDescent="0.2">
      <c r="E166" s="2"/>
      <c r="I166" s="2"/>
      <c r="J166" s="2"/>
    </row>
    <row r="167" spans="5:10" ht="12.75" x14ac:dyDescent="0.2">
      <c r="E167" s="2"/>
      <c r="I167" s="2"/>
      <c r="J167" s="2"/>
    </row>
    <row r="168" spans="5:10" ht="12.75" x14ac:dyDescent="0.2">
      <c r="E168" s="2"/>
      <c r="I168" s="2"/>
      <c r="J168" s="2"/>
    </row>
    <row r="169" spans="5:10" ht="12.75" x14ac:dyDescent="0.2">
      <c r="E169" s="2"/>
      <c r="I169" s="2"/>
      <c r="J169" s="2"/>
    </row>
    <row r="170" spans="5:10" ht="12.75" x14ac:dyDescent="0.2">
      <c r="E170" s="2"/>
      <c r="I170" s="2"/>
      <c r="J170" s="2"/>
    </row>
    <row r="171" spans="5:10" ht="12.75" x14ac:dyDescent="0.2">
      <c r="E171" s="2"/>
      <c r="I171" s="2"/>
      <c r="J171" s="2"/>
    </row>
    <row r="172" spans="5:10" ht="12.75" x14ac:dyDescent="0.2">
      <c r="E172" s="2"/>
      <c r="I172" s="2"/>
      <c r="J172" s="2"/>
    </row>
    <row r="173" spans="5:10" ht="12.75" x14ac:dyDescent="0.2">
      <c r="E173" s="2"/>
      <c r="I173" s="2"/>
      <c r="J173" s="2"/>
    </row>
    <row r="174" spans="5:10" ht="12.75" x14ac:dyDescent="0.2">
      <c r="E174" s="2"/>
      <c r="I174" s="2"/>
      <c r="J174" s="2"/>
    </row>
    <row r="175" spans="5:10" ht="12.75" x14ac:dyDescent="0.2">
      <c r="E175" s="2"/>
      <c r="I175" s="2"/>
      <c r="J175" s="2"/>
    </row>
    <row r="176" spans="5:10" ht="12.75" x14ac:dyDescent="0.2">
      <c r="E176" s="2"/>
      <c r="I176" s="2"/>
      <c r="J176" s="2"/>
    </row>
    <row r="177" spans="5:10" ht="12.75" x14ac:dyDescent="0.2">
      <c r="E177" s="2"/>
      <c r="I177" s="2"/>
      <c r="J177" s="2"/>
    </row>
    <row r="178" spans="5:10" ht="12.75" x14ac:dyDescent="0.2">
      <c r="E178" s="2"/>
      <c r="I178" s="2"/>
      <c r="J178" s="2"/>
    </row>
    <row r="179" spans="5:10" ht="12.75" x14ac:dyDescent="0.2">
      <c r="E179" s="2"/>
      <c r="I179" s="2"/>
      <c r="J179" s="2"/>
    </row>
    <row r="180" spans="5:10" ht="12.75" x14ac:dyDescent="0.2">
      <c r="E180" s="2"/>
      <c r="I180" s="2"/>
      <c r="J180" s="2"/>
    </row>
    <row r="181" spans="5:10" ht="12.75" x14ac:dyDescent="0.2">
      <c r="E181" s="2"/>
      <c r="I181" s="2"/>
      <c r="J181" s="2"/>
    </row>
    <row r="182" spans="5:10" ht="12.75" x14ac:dyDescent="0.2">
      <c r="E182" s="2"/>
      <c r="I182" s="2"/>
      <c r="J182" s="2"/>
    </row>
    <row r="183" spans="5:10" ht="12.75" x14ac:dyDescent="0.2">
      <c r="E183" s="2"/>
      <c r="I183" s="2"/>
      <c r="J183" s="2"/>
    </row>
    <row r="184" spans="5:10" ht="12.75" x14ac:dyDescent="0.2">
      <c r="E184" s="2"/>
      <c r="I184" s="2"/>
      <c r="J184" s="2"/>
    </row>
    <row r="185" spans="5:10" ht="12.75" x14ac:dyDescent="0.2">
      <c r="E185" s="2"/>
      <c r="I185" s="2"/>
      <c r="J185" s="2"/>
    </row>
    <row r="186" spans="5:10" ht="12.75" x14ac:dyDescent="0.2">
      <c r="E186" s="2"/>
      <c r="I186" s="2"/>
      <c r="J186" s="2"/>
    </row>
    <row r="187" spans="5:10" ht="12.75" x14ac:dyDescent="0.2">
      <c r="E187" s="2"/>
      <c r="I187" s="2"/>
      <c r="J187" s="2"/>
    </row>
    <row r="188" spans="5:10" ht="12.75" x14ac:dyDescent="0.2">
      <c r="E188" s="2"/>
      <c r="I188" s="2"/>
      <c r="J188" s="2"/>
    </row>
    <row r="189" spans="5:10" ht="12.75" x14ac:dyDescent="0.2">
      <c r="E189" s="2"/>
      <c r="I189" s="2"/>
      <c r="J189" s="2"/>
    </row>
    <row r="190" spans="5:10" ht="12.75" x14ac:dyDescent="0.2">
      <c r="E190" s="2"/>
      <c r="I190" s="2"/>
      <c r="J190" s="2"/>
    </row>
    <row r="191" spans="5:10" ht="12.75" x14ac:dyDescent="0.2">
      <c r="E191" s="2"/>
      <c r="I191" s="2"/>
      <c r="J191" s="2"/>
    </row>
    <row r="192" spans="5:10" ht="12.75" x14ac:dyDescent="0.2">
      <c r="E192" s="2"/>
      <c r="I192" s="2"/>
      <c r="J192" s="2"/>
    </row>
    <row r="193" spans="5:10" ht="12.75" x14ac:dyDescent="0.2">
      <c r="E193" s="2"/>
      <c r="I193" s="2"/>
      <c r="J193" s="2"/>
    </row>
    <row r="194" spans="5:10" ht="12.75" x14ac:dyDescent="0.2">
      <c r="E194" s="2"/>
      <c r="I194" s="2"/>
      <c r="J194" s="2"/>
    </row>
    <row r="195" spans="5:10" ht="12.75" x14ac:dyDescent="0.2">
      <c r="E195" s="2"/>
      <c r="I195" s="2"/>
      <c r="J195" s="2"/>
    </row>
    <row r="196" spans="5:10" ht="12.75" x14ac:dyDescent="0.2">
      <c r="E196" s="2"/>
      <c r="I196" s="2"/>
      <c r="J196" s="2"/>
    </row>
    <row r="197" spans="5:10" ht="12.75" x14ac:dyDescent="0.2">
      <c r="E197" s="2"/>
      <c r="I197" s="2"/>
      <c r="J197" s="2"/>
    </row>
    <row r="198" spans="5:10" ht="12.75" x14ac:dyDescent="0.2">
      <c r="E198" s="2"/>
      <c r="I198" s="2"/>
      <c r="J198" s="2"/>
    </row>
    <row r="199" spans="5:10" ht="12.75" x14ac:dyDescent="0.2">
      <c r="E199" s="2"/>
      <c r="I199" s="2"/>
      <c r="J199" s="2"/>
    </row>
    <row r="200" spans="5:10" ht="12.75" x14ac:dyDescent="0.2">
      <c r="E200" s="2"/>
      <c r="I200" s="2"/>
      <c r="J200" s="2"/>
    </row>
    <row r="201" spans="5:10" ht="12.75" x14ac:dyDescent="0.2">
      <c r="E201" s="2"/>
      <c r="I201" s="2"/>
      <c r="J201" s="2"/>
    </row>
    <row r="202" spans="5:10" ht="12.75" x14ac:dyDescent="0.2">
      <c r="E202" s="2"/>
      <c r="I202" s="2"/>
      <c r="J202" s="2"/>
    </row>
    <row r="203" spans="5:10" ht="12.75" x14ac:dyDescent="0.2">
      <c r="E203" s="2"/>
      <c r="I203" s="2"/>
      <c r="J203" s="2"/>
    </row>
    <row r="204" spans="5:10" ht="12.75" x14ac:dyDescent="0.2">
      <c r="E204" s="2"/>
      <c r="I204" s="2"/>
      <c r="J204" s="2"/>
    </row>
    <row r="205" spans="5:10" ht="12.75" x14ac:dyDescent="0.2">
      <c r="E205" s="2"/>
      <c r="I205" s="2"/>
      <c r="J205" s="2"/>
    </row>
    <row r="206" spans="5:10" ht="12.75" x14ac:dyDescent="0.2">
      <c r="E206" s="2"/>
      <c r="I206" s="2"/>
      <c r="J206" s="2"/>
    </row>
    <row r="207" spans="5:10" ht="12.75" x14ac:dyDescent="0.2">
      <c r="E207" s="2"/>
      <c r="I207" s="2"/>
      <c r="J207" s="2"/>
    </row>
    <row r="208" spans="5:10" ht="12.75" x14ac:dyDescent="0.2">
      <c r="E208" s="2"/>
      <c r="I208" s="2"/>
      <c r="J208" s="2"/>
    </row>
    <row r="209" spans="5:10" ht="12.75" x14ac:dyDescent="0.2">
      <c r="E209" s="2"/>
      <c r="I209" s="2"/>
      <c r="J209" s="2"/>
    </row>
    <row r="210" spans="5:10" ht="12.75" x14ac:dyDescent="0.2">
      <c r="E210" s="2"/>
      <c r="I210" s="2"/>
      <c r="J210" s="2"/>
    </row>
    <row r="211" spans="5:10" ht="12.75" x14ac:dyDescent="0.2">
      <c r="E211" s="2"/>
      <c r="I211" s="2"/>
      <c r="J211" s="2"/>
    </row>
    <row r="212" spans="5:10" ht="12.75" x14ac:dyDescent="0.2">
      <c r="E212" s="2"/>
      <c r="I212" s="2"/>
      <c r="J212" s="2"/>
    </row>
    <row r="213" spans="5:10" ht="12.75" x14ac:dyDescent="0.2">
      <c r="E213" s="2"/>
      <c r="I213" s="2"/>
      <c r="J213" s="2"/>
    </row>
    <row r="214" spans="5:10" ht="12.75" x14ac:dyDescent="0.2">
      <c r="E214" s="2"/>
      <c r="I214" s="2"/>
      <c r="J214" s="2"/>
    </row>
    <row r="215" spans="5:10" ht="12.75" x14ac:dyDescent="0.2">
      <c r="E215" s="2"/>
      <c r="I215" s="2"/>
      <c r="J215" s="2"/>
    </row>
    <row r="216" spans="5:10" ht="12.75" x14ac:dyDescent="0.2">
      <c r="E216" s="2"/>
      <c r="I216" s="2"/>
      <c r="J216" s="2"/>
    </row>
    <row r="217" spans="5:10" ht="12.75" x14ac:dyDescent="0.2">
      <c r="E217" s="2"/>
      <c r="I217" s="2"/>
      <c r="J217" s="2"/>
    </row>
    <row r="218" spans="5:10" ht="12.75" x14ac:dyDescent="0.2">
      <c r="E218" s="2"/>
      <c r="I218" s="2"/>
      <c r="J218" s="2"/>
    </row>
    <row r="219" spans="5:10" ht="12.75" x14ac:dyDescent="0.2">
      <c r="E219" s="2"/>
      <c r="I219" s="2"/>
      <c r="J219" s="2"/>
    </row>
    <row r="220" spans="5:10" ht="12.75" x14ac:dyDescent="0.2">
      <c r="E220" s="2"/>
      <c r="I220" s="2"/>
      <c r="J220" s="2"/>
    </row>
    <row r="221" spans="5:10" ht="12.75" x14ac:dyDescent="0.2">
      <c r="E221" s="2"/>
      <c r="I221" s="2"/>
      <c r="J221" s="2"/>
    </row>
    <row r="222" spans="5:10" ht="12.75" x14ac:dyDescent="0.2">
      <c r="E222" s="2"/>
      <c r="I222" s="2"/>
      <c r="J222" s="2"/>
    </row>
    <row r="223" spans="5:10" ht="12.75" x14ac:dyDescent="0.2">
      <c r="E223" s="2"/>
      <c r="I223" s="2"/>
      <c r="J223" s="2"/>
    </row>
    <row r="224" spans="5:10" ht="12.75" x14ac:dyDescent="0.2">
      <c r="E224" s="2"/>
      <c r="I224" s="2"/>
      <c r="J224" s="2"/>
    </row>
    <row r="225" spans="5:10" ht="12.75" x14ac:dyDescent="0.2">
      <c r="E225" s="2"/>
      <c r="I225" s="2"/>
      <c r="J225" s="2"/>
    </row>
    <row r="226" spans="5:10" ht="12.75" x14ac:dyDescent="0.2">
      <c r="E226" s="2"/>
      <c r="I226" s="2"/>
      <c r="J226" s="2"/>
    </row>
    <row r="227" spans="5:10" ht="12.75" x14ac:dyDescent="0.2">
      <c r="E227" s="2"/>
      <c r="I227" s="2"/>
      <c r="J227" s="2"/>
    </row>
    <row r="228" spans="5:10" ht="12.75" x14ac:dyDescent="0.2">
      <c r="E228" s="2"/>
      <c r="I228" s="2"/>
      <c r="J228" s="2"/>
    </row>
    <row r="229" spans="5:10" ht="12.75" x14ac:dyDescent="0.2">
      <c r="E229" s="2"/>
      <c r="I229" s="2"/>
      <c r="J229" s="2"/>
    </row>
    <row r="230" spans="5:10" ht="12.75" x14ac:dyDescent="0.2">
      <c r="E230" s="2"/>
      <c r="I230" s="2"/>
      <c r="J230" s="2"/>
    </row>
    <row r="231" spans="5:10" ht="12.75" x14ac:dyDescent="0.2">
      <c r="E231" s="2"/>
      <c r="I231" s="2"/>
      <c r="J231" s="2"/>
    </row>
    <row r="232" spans="5:10" ht="12.75" x14ac:dyDescent="0.2">
      <c r="E232" s="2"/>
      <c r="I232" s="2"/>
      <c r="J232" s="2"/>
    </row>
    <row r="233" spans="5:10" ht="12.75" x14ac:dyDescent="0.2">
      <c r="E233" s="2"/>
      <c r="I233" s="2"/>
      <c r="J233" s="2"/>
    </row>
    <row r="234" spans="5:10" ht="12.75" x14ac:dyDescent="0.2">
      <c r="E234" s="2"/>
      <c r="I234" s="2"/>
      <c r="J234" s="2"/>
    </row>
    <row r="235" spans="5:10" ht="12.75" x14ac:dyDescent="0.2">
      <c r="E235" s="2"/>
      <c r="I235" s="2"/>
      <c r="J235" s="2"/>
    </row>
    <row r="236" spans="5:10" ht="12.75" x14ac:dyDescent="0.2">
      <c r="E236" s="2"/>
      <c r="I236" s="2"/>
      <c r="J236" s="2"/>
    </row>
    <row r="237" spans="5:10" ht="12.75" x14ac:dyDescent="0.2">
      <c r="E237" s="2"/>
      <c r="I237" s="2"/>
      <c r="J237" s="2"/>
    </row>
    <row r="238" spans="5:10" ht="12.75" x14ac:dyDescent="0.2">
      <c r="E238" s="2"/>
      <c r="I238" s="2"/>
      <c r="J238" s="2"/>
    </row>
    <row r="239" spans="5:10" ht="12.75" x14ac:dyDescent="0.2">
      <c r="E239" s="2"/>
      <c r="I239" s="2"/>
      <c r="J239" s="2"/>
    </row>
    <row r="240" spans="5:10" ht="12.75" x14ac:dyDescent="0.2">
      <c r="E240" s="2"/>
      <c r="I240" s="2"/>
      <c r="J240" s="2"/>
    </row>
    <row r="241" spans="5:10" ht="12.75" x14ac:dyDescent="0.2">
      <c r="E241" s="2"/>
      <c r="I241" s="2"/>
      <c r="J241" s="2"/>
    </row>
    <row r="242" spans="5:10" ht="12.75" x14ac:dyDescent="0.2">
      <c r="E242" s="2"/>
      <c r="I242" s="2"/>
      <c r="J242" s="2"/>
    </row>
    <row r="243" spans="5:10" ht="12.75" x14ac:dyDescent="0.2">
      <c r="E243" s="2"/>
      <c r="I243" s="2"/>
      <c r="J243" s="2"/>
    </row>
    <row r="244" spans="5:10" ht="12.75" x14ac:dyDescent="0.2">
      <c r="E244" s="2"/>
      <c r="I244" s="2"/>
      <c r="J244" s="2"/>
    </row>
    <row r="245" spans="5:10" ht="12.75" x14ac:dyDescent="0.2">
      <c r="E245" s="2"/>
      <c r="I245" s="2"/>
      <c r="J245" s="2"/>
    </row>
    <row r="246" spans="5:10" ht="12.75" x14ac:dyDescent="0.2">
      <c r="E246" s="2"/>
      <c r="I246" s="2"/>
      <c r="J246" s="2"/>
    </row>
    <row r="247" spans="5:10" ht="12.75" x14ac:dyDescent="0.2">
      <c r="E247" s="2"/>
      <c r="I247" s="2"/>
      <c r="J247" s="2"/>
    </row>
    <row r="248" spans="5:10" ht="12.75" x14ac:dyDescent="0.2">
      <c r="E248" s="2"/>
      <c r="I248" s="2"/>
      <c r="J248" s="2"/>
    </row>
    <row r="249" spans="5:10" ht="12.75" x14ac:dyDescent="0.2">
      <c r="E249" s="2"/>
      <c r="I249" s="2"/>
      <c r="J249" s="2"/>
    </row>
    <row r="250" spans="5:10" ht="12.75" x14ac:dyDescent="0.2">
      <c r="E250" s="2"/>
      <c r="I250" s="2"/>
      <c r="J250" s="2"/>
    </row>
    <row r="251" spans="5:10" ht="12.75" x14ac:dyDescent="0.2">
      <c r="E251" s="2"/>
      <c r="I251" s="2"/>
      <c r="J251" s="2"/>
    </row>
    <row r="252" spans="5:10" ht="12.75" x14ac:dyDescent="0.2">
      <c r="E252" s="2"/>
      <c r="I252" s="2"/>
      <c r="J252" s="2"/>
    </row>
    <row r="253" spans="5:10" ht="12.75" x14ac:dyDescent="0.2">
      <c r="E253" s="2"/>
      <c r="I253" s="2"/>
      <c r="J253" s="2"/>
    </row>
    <row r="254" spans="5:10" ht="12.75" x14ac:dyDescent="0.2">
      <c r="E254" s="2"/>
      <c r="I254" s="2"/>
      <c r="J254" s="2"/>
    </row>
    <row r="255" spans="5:10" ht="12.75" x14ac:dyDescent="0.2">
      <c r="E255" s="2"/>
      <c r="I255" s="2"/>
      <c r="J255" s="2"/>
    </row>
    <row r="256" spans="5:10" ht="12.75" x14ac:dyDescent="0.2">
      <c r="E256" s="2"/>
      <c r="I256" s="2"/>
      <c r="J256" s="2"/>
    </row>
    <row r="257" spans="5:10" ht="12.75" x14ac:dyDescent="0.2">
      <c r="E257" s="2"/>
      <c r="I257" s="2"/>
      <c r="J257" s="2"/>
    </row>
    <row r="258" spans="5:10" ht="12.75" x14ac:dyDescent="0.2">
      <c r="E258" s="2"/>
      <c r="I258" s="2"/>
      <c r="J258" s="2"/>
    </row>
    <row r="259" spans="5:10" ht="12.75" x14ac:dyDescent="0.2">
      <c r="E259" s="2"/>
      <c r="I259" s="2"/>
      <c r="J259" s="2"/>
    </row>
    <row r="260" spans="5:10" ht="12.75" x14ac:dyDescent="0.2">
      <c r="E260" s="2"/>
      <c r="I260" s="2"/>
      <c r="J260" s="2"/>
    </row>
    <row r="261" spans="5:10" ht="12.75" x14ac:dyDescent="0.2">
      <c r="E261" s="2"/>
      <c r="I261" s="2"/>
      <c r="J261" s="2"/>
    </row>
    <row r="262" spans="5:10" ht="12.75" x14ac:dyDescent="0.2">
      <c r="E262" s="2"/>
      <c r="I262" s="2"/>
      <c r="J262" s="2"/>
    </row>
    <row r="263" spans="5:10" ht="12.75" x14ac:dyDescent="0.2">
      <c r="E263" s="2"/>
      <c r="I263" s="2"/>
      <c r="J263" s="2"/>
    </row>
    <row r="264" spans="5:10" ht="12.75" x14ac:dyDescent="0.2">
      <c r="E264" s="2"/>
      <c r="I264" s="2"/>
      <c r="J264" s="2"/>
    </row>
    <row r="265" spans="5:10" ht="12.75" x14ac:dyDescent="0.2">
      <c r="E265" s="2"/>
      <c r="I265" s="2"/>
      <c r="J265" s="2"/>
    </row>
    <row r="266" spans="5:10" ht="12.75" x14ac:dyDescent="0.2">
      <c r="E266" s="2"/>
      <c r="I266" s="2"/>
      <c r="J266" s="2"/>
    </row>
    <row r="267" spans="5:10" ht="12.75" x14ac:dyDescent="0.2">
      <c r="E267" s="2"/>
      <c r="I267" s="2"/>
      <c r="J267" s="2"/>
    </row>
    <row r="268" spans="5:10" ht="12.75" x14ac:dyDescent="0.2">
      <c r="E268" s="2"/>
      <c r="I268" s="2"/>
      <c r="J268" s="2"/>
    </row>
    <row r="269" spans="5:10" ht="12.75" x14ac:dyDescent="0.2">
      <c r="E269" s="2"/>
      <c r="I269" s="2"/>
      <c r="J269" s="2"/>
    </row>
    <row r="270" spans="5:10" ht="12.75" x14ac:dyDescent="0.2">
      <c r="E270" s="2"/>
      <c r="I270" s="2"/>
      <c r="J270" s="2"/>
    </row>
    <row r="271" spans="5:10" ht="12.75" x14ac:dyDescent="0.2">
      <c r="E271" s="2"/>
      <c r="I271" s="2"/>
      <c r="J271" s="2"/>
    </row>
    <row r="272" spans="5:10" ht="12.75" x14ac:dyDescent="0.2">
      <c r="E272" s="2"/>
      <c r="I272" s="2"/>
      <c r="J272" s="2"/>
    </row>
    <row r="273" spans="5:10" ht="12.75" x14ac:dyDescent="0.2">
      <c r="E273" s="2"/>
      <c r="I273" s="2"/>
      <c r="J273" s="2"/>
    </row>
    <row r="274" spans="5:10" ht="12.75" x14ac:dyDescent="0.2">
      <c r="E274" s="2"/>
      <c r="I274" s="2"/>
      <c r="J274" s="2"/>
    </row>
    <row r="275" spans="5:10" ht="12.75" x14ac:dyDescent="0.2">
      <c r="E275" s="2"/>
      <c r="I275" s="2"/>
      <c r="J275" s="2"/>
    </row>
    <row r="276" spans="5:10" ht="12.75" x14ac:dyDescent="0.2">
      <c r="E276" s="2"/>
      <c r="I276" s="2"/>
      <c r="J276" s="2"/>
    </row>
    <row r="277" spans="5:10" ht="12.75" x14ac:dyDescent="0.2">
      <c r="E277" s="2"/>
      <c r="I277" s="2"/>
      <c r="J277" s="2"/>
    </row>
    <row r="278" spans="5:10" ht="12.75" x14ac:dyDescent="0.2">
      <c r="E278" s="2"/>
      <c r="I278" s="2"/>
      <c r="J278" s="2"/>
    </row>
    <row r="279" spans="5:10" ht="12.75" x14ac:dyDescent="0.2">
      <c r="E279" s="2"/>
      <c r="I279" s="2"/>
      <c r="J279" s="2"/>
    </row>
    <row r="280" spans="5:10" ht="12.75" x14ac:dyDescent="0.2">
      <c r="E280" s="2"/>
      <c r="I280" s="2"/>
      <c r="J280" s="2"/>
    </row>
    <row r="281" spans="5:10" ht="12.75" x14ac:dyDescent="0.2">
      <c r="E281" s="2"/>
      <c r="I281" s="2"/>
      <c r="J281" s="2"/>
    </row>
    <row r="282" spans="5:10" ht="12.75" x14ac:dyDescent="0.2">
      <c r="E282" s="2"/>
      <c r="I282" s="2"/>
      <c r="J282" s="2"/>
    </row>
    <row r="283" spans="5:10" ht="12.75" x14ac:dyDescent="0.2">
      <c r="E283" s="2"/>
      <c r="I283" s="2"/>
      <c r="J283" s="2"/>
    </row>
    <row r="284" spans="5:10" ht="12.75" x14ac:dyDescent="0.2">
      <c r="E284" s="2"/>
      <c r="I284" s="2"/>
      <c r="J284" s="2"/>
    </row>
    <row r="285" spans="5:10" ht="12.75" x14ac:dyDescent="0.2">
      <c r="E285" s="2"/>
      <c r="I285" s="2"/>
      <c r="J285" s="2"/>
    </row>
    <row r="286" spans="5:10" ht="12.75" x14ac:dyDescent="0.2">
      <c r="E286" s="2"/>
      <c r="I286" s="2"/>
      <c r="J286" s="2"/>
    </row>
    <row r="287" spans="5:10" ht="12.75" x14ac:dyDescent="0.2">
      <c r="E287" s="2"/>
      <c r="I287" s="2"/>
      <c r="J287" s="2"/>
    </row>
    <row r="288" spans="5:10" ht="12.75" x14ac:dyDescent="0.2">
      <c r="E288" s="2"/>
      <c r="I288" s="2"/>
      <c r="J288" s="2"/>
    </row>
    <row r="289" spans="5:10" ht="12.75" x14ac:dyDescent="0.2">
      <c r="E289" s="2"/>
      <c r="I289" s="2"/>
      <c r="J289" s="2"/>
    </row>
    <row r="290" spans="5:10" ht="12.75" x14ac:dyDescent="0.2">
      <c r="E290" s="2"/>
      <c r="I290" s="2"/>
      <c r="J290" s="2"/>
    </row>
    <row r="291" spans="5:10" ht="12.75" x14ac:dyDescent="0.2">
      <c r="E291" s="2"/>
      <c r="I291" s="2"/>
      <c r="J291" s="2"/>
    </row>
    <row r="292" spans="5:10" ht="12.75" x14ac:dyDescent="0.2">
      <c r="E292" s="2"/>
      <c r="I292" s="2"/>
      <c r="J292" s="2"/>
    </row>
    <row r="293" spans="5:10" ht="12.75" x14ac:dyDescent="0.2">
      <c r="E293" s="2"/>
      <c r="I293" s="2"/>
      <c r="J293" s="2"/>
    </row>
    <row r="294" spans="5:10" ht="12.75" x14ac:dyDescent="0.2">
      <c r="E294" s="2"/>
      <c r="I294" s="2"/>
      <c r="J294" s="2"/>
    </row>
    <row r="295" spans="5:10" ht="12.75" x14ac:dyDescent="0.2">
      <c r="E295" s="2"/>
      <c r="I295" s="2"/>
      <c r="J295" s="2"/>
    </row>
    <row r="296" spans="5:10" ht="12.75" x14ac:dyDescent="0.2">
      <c r="E296" s="2"/>
      <c r="I296" s="2"/>
      <c r="J296" s="2"/>
    </row>
    <row r="297" spans="5:10" ht="12.75" x14ac:dyDescent="0.2">
      <c r="E297" s="2"/>
      <c r="I297" s="2"/>
      <c r="J297" s="2"/>
    </row>
    <row r="298" spans="5:10" ht="12.75" x14ac:dyDescent="0.2">
      <c r="E298" s="2"/>
      <c r="I298" s="2"/>
      <c r="J298" s="2"/>
    </row>
    <row r="299" spans="5:10" ht="12.75" x14ac:dyDescent="0.2">
      <c r="E299" s="2"/>
      <c r="I299" s="2"/>
      <c r="J299" s="2"/>
    </row>
    <row r="300" spans="5:10" ht="12.75" x14ac:dyDescent="0.2">
      <c r="E300" s="2"/>
      <c r="I300" s="2"/>
      <c r="J300" s="2"/>
    </row>
    <row r="301" spans="5:10" ht="12.75" x14ac:dyDescent="0.2">
      <c r="E301" s="2"/>
      <c r="I301" s="2"/>
      <c r="J301" s="2"/>
    </row>
    <row r="302" spans="5:10" ht="12.75" x14ac:dyDescent="0.2">
      <c r="E302" s="2"/>
      <c r="I302" s="2"/>
      <c r="J302" s="2"/>
    </row>
    <row r="303" spans="5:10" ht="12.75" x14ac:dyDescent="0.2">
      <c r="E303" s="2"/>
      <c r="I303" s="2"/>
      <c r="J303" s="2"/>
    </row>
    <row r="304" spans="5:10" ht="12.75" x14ac:dyDescent="0.2">
      <c r="E304" s="2"/>
      <c r="I304" s="2"/>
      <c r="J304" s="2"/>
    </row>
    <row r="305" spans="5:10" ht="12.75" x14ac:dyDescent="0.2">
      <c r="E305" s="2"/>
      <c r="I305" s="2"/>
      <c r="J305" s="2"/>
    </row>
    <row r="306" spans="5:10" ht="12.75" x14ac:dyDescent="0.2">
      <c r="E306" s="2"/>
      <c r="I306" s="2"/>
      <c r="J306" s="2"/>
    </row>
    <row r="307" spans="5:10" ht="12.75" x14ac:dyDescent="0.2">
      <c r="E307" s="2"/>
      <c r="I307" s="2"/>
      <c r="J307" s="2"/>
    </row>
    <row r="308" spans="5:10" ht="12.75" x14ac:dyDescent="0.2">
      <c r="E308" s="2"/>
      <c r="I308" s="2"/>
      <c r="J308" s="2"/>
    </row>
    <row r="309" spans="5:10" ht="12.75" x14ac:dyDescent="0.2">
      <c r="E309" s="2"/>
      <c r="I309" s="2"/>
      <c r="J309" s="2"/>
    </row>
    <row r="310" spans="5:10" ht="12.75" x14ac:dyDescent="0.2">
      <c r="E310" s="2"/>
      <c r="I310" s="2"/>
      <c r="J310" s="2"/>
    </row>
    <row r="311" spans="5:10" ht="12.75" x14ac:dyDescent="0.2">
      <c r="E311" s="2"/>
      <c r="I311" s="2"/>
      <c r="J311" s="2"/>
    </row>
    <row r="312" spans="5:10" ht="12.75" x14ac:dyDescent="0.2">
      <c r="E312" s="2"/>
      <c r="I312" s="2"/>
      <c r="J312" s="2"/>
    </row>
    <row r="313" spans="5:10" ht="12.75" x14ac:dyDescent="0.2">
      <c r="E313" s="2"/>
      <c r="I313" s="2"/>
      <c r="J313" s="2"/>
    </row>
    <row r="314" spans="5:10" ht="12.75" x14ac:dyDescent="0.2">
      <c r="E314" s="2"/>
      <c r="I314" s="2"/>
      <c r="J314" s="2"/>
    </row>
    <row r="315" spans="5:10" ht="12.75" x14ac:dyDescent="0.2">
      <c r="E315" s="2"/>
      <c r="I315" s="2"/>
      <c r="J315" s="2"/>
    </row>
    <row r="316" spans="5:10" ht="12.75" x14ac:dyDescent="0.2">
      <c r="E316" s="2"/>
      <c r="I316" s="2"/>
      <c r="J316" s="2"/>
    </row>
    <row r="317" spans="5:10" ht="12.75" x14ac:dyDescent="0.2">
      <c r="E317" s="2"/>
      <c r="I317" s="2"/>
      <c r="J317" s="2"/>
    </row>
    <row r="318" spans="5:10" ht="12.75" x14ac:dyDescent="0.2">
      <c r="E318" s="2"/>
      <c r="I318" s="2"/>
      <c r="J318" s="2"/>
    </row>
    <row r="319" spans="5:10" ht="12.75" x14ac:dyDescent="0.2">
      <c r="E319" s="2"/>
      <c r="I319" s="2"/>
      <c r="J319" s="2"/>
    </row>
    <row r="320" spans="5:10" ht="12.75" x14ac:dyDescent="0.2">
      <c r="E320" s="2"/>
      <c r="I320" s="2"/>
      <c r="J320" s="2"/>
    </row>
    <row r="321" spans="5:10" ht="12.75" x14ac:dyDescent="0.2">
      <c r="E321" s="2"/>
      <c r="I321" s="2"/>
      <c r="J321" s="2"/>
    </row>
    <row r="322" spans="5:10" ht="12.75" x14ac:dyDescent="0.2">
      <c r="E322" s="2"/>
      <c r="I322" s="2"/>
      <c r="J322" s="2"/>
    </row>
    <row r="323" spans="5:10" ht="12.75" x14ac:dyDescent="0.2">
      <c r="E323" s="2"/>
      <c r="I323" s="2"/>
      <c r="J323" s="2"/>
    </row>
    <row r="324" spans="5:10" ht="12.75" x14ac:dyDescent="0.2">
      <c r="E324" s="2"/>
      <c r="I324" s="2"/>
      <c r="J324" s="2"/>
    </row>
    <row r="325" spans="5:10" ht="12.75" x14ac:dyDescent="0.2">
      <c r="E325" s="2"/>
      <c r="I325" s="2"/>
      <c r="J325" s="2"/>
    </row>
    <row r="326" spans="5:10" ht="12.75" x14ac:dyDescent="0.2">
      <c r="E326" s="2"/>
      <c r="I326" s="2"/>
      <c r="J326" s="2"/>
    </row>
    <row r="327" spans="5:10" ht="12.75" x14ac:dyDescent="0.2">
      <c r="E327" s="2"/>
      <c r="I327" s="2"/>
      <c r="J327" s="2"/>
    </row>
    <row r="328" spans="5:10" ht="12.75" x14ac:dyDescent="0.2">
      <c r="E328" s="2"/>
      <c r="I328" s="2"/>
      <c r="J328" s="2"/>
    </row>
    <row r="329" spans="5:10" ht="12.75" x14ac:dyDescent="0.2">
      <c r="E329" s="2"/>
      <c r="I329" s="2"/>
      <c r="J329" s="2"/>
    </row>
    <row r="330" spans="5:10" ht="12.75" x14ac:dyDescent="0.2">
      <c r="E330" s="2"/>
      <c r="I330" s="2"/>
      <c r="J330" s="2"/>
    </row>
    <row r="331" spans="5:10" ht="12.75" x14ac:dyDescent="0.2">
      <c r="E331" s="2"/>
      <c r="I331" s="2"/>
      <c r="J331" s="2"/>
    </row>
    <row r="332" spans="5:10" ht="12.75" x14ac:dyDescent="0.2">
      <c r="E332" s="2"/>
      <c r="I332" s="2"/>
      <c r="J332" s="2"/>
    </row>
    <row r="333" spans="5:10" ht="12.75" x14ac:dyDescent="0.2">
      <c r="E333" s="2"/>
      <c r="I333" s="2"/>
      <c r="J333" s="2"/>
    </row>
    <row r="334" spans="5:10" ht="12.75" x14ac:dyDescent="0.2">
      <c r="E334" s="2"/>
      <c r="I334" s="2"/>
      <c r="J334" s="2"/>
    </row>
    <row r="335" spans="5:10" ht="12.75" x14ac:dyDescent="0.2">
      <c r="E335" s="2"/>
      <c r="I335" s="2"/>
      <c r="J335" s="2"/>
    </row>
    <row r="336" spans="5:10" ht="12.75" x14ac:dyDescent="0.2">
      <c r="E336" s="2"/>
      <c r="I336" s="2"/>
      <c r="J336" s="2"/>
    </row>
    <row r="337" spans="5:10" ht="12.75" x14ac:dyDescent="0.2">
      <c r="E337" s="2"/>
      <c r="I337" s="2"/>
      <c r="J337" s="2"/>
    </row>
    <row r="338" spans="5:10" ht="12.75" x14ac:dyDescent="0.2">
      <c r="E338" s="2"/>
      <c r="I338" s="2"/>
      <c r="J338" s="2"/>
    </row>
    <row r="339" spans="5:10" ht="12.75" x14ac:dyDescent="0.2">
      <c r="E339" s="2"/>
      <c r="I339" s="2"/>
      <c r="J339" s="2"/>
    </row>
    <row r="340" spans="5:10" ht="12.75" x14ac:dyDescent="0.2">
      <c r="E340" s="2"/>
      <c r="I340" s="2"/>
      <c r="J340" s="2"/>
    </row>
    <row r="341" spans="5:10" ht="12.75" x14ac:dyDescent="0.2">
      <c r="E341" s="2"/>
      <c r="I341" s="2"/>
      <c r="J341" s="2"/>
    </row>
    <row r="342" spans="5:10" ht="12.75" x14ac:dyDescent="0.2">
      <c r="E342" s="2"/>
      <c r="I342" s="2"/>
      <c r="J342" s="2"/>
    </row>
    <row r="343" spans="5:10" ht="12.75" x14ac:dyDescent="0.2">
      <c r="E343" s="2"/>
      <c r="I343" s="2"/>
      <c r="J343" s="2"/>
    </row>
    <row r="344" spans="5:10" ht="12.75" x14ac:dyDescent="0.2">
      <c r="E344" s="2"/>
      <c r="I344" s="2"/>
      <c r="J344" s="2"/>
    </row>
    <row r="345" spans="5:10" ht="12.75" x14ac:dyDescent="0.2">
      <c r="E345" s="2"/>
      <c r="I345" s="2"/>
      <c r="J345" s="2"/>
    </row>
    <row r="346" spans="5:10" ht="12.75" x14ac:dyDescent="0.2">
      <c r="E346" s="2"/>
      <c r="I346" s="2"/>
      <c r="J346" s="2"/>
    </row>
    <row r="347" spans="5:10" ht="12.75" x14ac:dyDescent="0.2">
      <c r="E347" s="2"/>
      <c r="I347" s="2"/>
      <c r="J347" s="2"/>
    </row>
    <row r="348" spans="5:10" ht="12.75" x14ac:dyDescent="0.2">
      <c r="E348" s="2"/>
      <c r="I348" s="2"/>
      <c r="J348" s="2"/>
    </row>
    <row r="349" spans="5:10" ht="12.75" x14ac:dyDescent="0.2">
      <c r="E349" s="2"/>
      <c r="I349" s="2"/>
      <c r="J349" s="2"/>
    </row>
    <row r="350" spans="5:10" ht="12.75" x14ac:dyDescent="0.2">
      <c r="E350" s="2"/>
      <c r="I350" s="2"/>
      <c r="J350" s="2"/>
    </row>
    <row r="351" spans="5:10" ht="12.75" x14ac:dyDescent="0.2">
      <c r="E351" s="2"/>
      <c r="I351" s="2"/>
      <c r="J351" s="2"/>
    </row>
    <row r="352" spans="5:10" ht="12.75" x14ac:dyDescent="0.2">
      <c r="E352" s="2"/>
      <c r="I352" s="2"/>
      <c r="J352" s="2"/>
    </row>
    <row r="353" spans="5:10" ht="12.75" x14ac:dyDescent="0.2">
      <c r="E353" s="2"/>
      <c r="I353" s="2"/>
      <c r="J353" s="2"/>
    </row>
    <row r="354" spans="5:10" ht="12.75" x14ac:dyDescent="0.2">
      <c r="E354" s="2"/>
      <c r="I354" s="2"/>
      <c r="J354" s="2"/>
    </row>
    <row r="355" spans="5:10" ht="12.75" x14ac:dyDescent="0.2">
      <c r="E355" s="2"/>
      <c r="I355" s="2"/>
      <c r="J355" s="2"/>
    </row>
    <row r="356" spans="5:10" ht="12.75" x14ac:dyDescent="0.2">
      <c r="E356" s="2"/>
      <c r="I356" s="2"/>
      <c r="J356" s="2"/>
    </row>
    <row r="357" spans="5:10" ht="12.75" x14ac:dyDescent="0.2">
      <c r="E357" s="2"/>
      <c r="I357" s="2"/>
      <c r="J357" s="2"/>
    </row>
    <row r="358" spans="5:10" ht="12.75" x14ac:dyDescent="0.2">
      <c r="E358" s="2"/>
      <c r="I358" s="2"/>
      <c r="J358" s="2"/>
    </row>
    <row r="359" spans="5:10" ht="12.75" x14ac:dyDescent="0.2">
      <c r="E359" s="2"/>
      <c r="I359" s="2"/>
      <c r="J359" s="2"/>
    </row>
    <row r="360" spans="5:10" ht="12.75" x14ac:dyDescent="0.2">
      <c r="E360" s="2"/>
      <c r="I360" s="2"/>
      <c r="J360" s="2"/>
    </row>
    <row r="361" spans="5:10" ht="12.75" x14ac:dyDescent="0.2">
      <c r="E361" s="2"/>
      <c r="I361" s="2"/>
      <c r="J361" s="2"/>
    </row>
    <row r="362" spans="5:10" ht="12.75" x14ac:dyDescent="0.2">
      <c r="E362" s="2"/>
      <c r="I362" s="2"/>
      <c r="J362" s="2"/>
    </row>
    <row r="363" spans="5:10" ht="12.75" x14ac:dyDescent="0.2">
      <c r="E363" s="2"/>
      <c r="I363" s="2"/>
      <c r="J363" s="2"/>
    </row>
    <row r="364" spans="5:10" ht="12.75" x14ac:dyDescent="0.2">
      <c r="E364" s="2"/>
      <c r="I364" s="2"/>
      <c r="J364" s="2"/>
    </row>
    <row r="365" spans="5:10" ht="12.75" x14ac:dyDescent="0.2">
      <c r="E365" s="2"/>
      <c r="I365" s="2"/>
      <c r="J365" s="2"/>
    </row>
    <row r="366" spans="5:10" ht="12.75" x14ac:dyDescent="0.2">
      <c r="E366" s="2"/>
      <c r="I366" s="2"/>
      <c r="J366" s="2"/>
    </row>
    <row r="367" spans="5:10" ht="12.75" x14ac:dyDescent="0.2">
      <c r="E367" s="2"/>
      <c r="I367" s="2"/>
      <c r="J367" s="2"/>
    </row>
    <row r="368" spans="5:10" ht="12.75" x14ac:dyDescent="0.2">
      <c r="E368" s="2"/>
      <c r="I368" s="2"/>
      <c r="J368" s="2"/>
    </row>
    <row r="369" spans="5:10" ht="12.75" x14ac:dyDescent="0.2">
      <c r="E369" s="2"/>
      <c r="I369" s="2"/>
      <c r="J369" s="2"/>
    </row>
    <row r="370" spans="5:10" ht="12.75" x14ac:dyDescent="0.2">
      <c r="E370" s="2"/>
      <c r="I370" s="2"/>
      <c r="J370" s="2"/>
    </row>
    <row r="371" spans="5:10" ht="12.75" x14ac:dyDescent="0.2">
      <c r="E371" s="2"/>
      <c r="I371" s="2"/>
      <c r="J371" s="2"/>
    </row>
    <row r="372" spans="5:10" ht="12.75" x14ac:dyDescent="0.2">
      <c r="E372" s="2"/>
      <c r="I372" s="2"/>
      <c r="J372" s="2"/>
    </row>
    <row r="373" spans="5:10" ht="12.75" x14ac:dyDescent="0.2">
      <c r="E373" s="2"/>
      <c r="I373" s="2"/>
      <c r="J373" s="2"/>
    </row>
    <row r="374" spans="5:10" ht="12.75" x14ac:dyDescent="0.2">
      <c r="E374" s="2"/>
      <c r="I374" s="2"/>
      <c r="J374" s="2"/>
    </row>
    <row r="375" spans="5:10" ht="12.75" x14ac:dyDescent="0.2">
      <c r="E375" s="2"/>
      <c r="I375" s="2"/>
      <c r="J375" s="2"/>
    </row>
    <row r="376" spans="5:10" ht="12.75" x14ac:dyDescent="0.2">
      <c r="E376" s="2"/>
      <c r="I376" s="2"/>
      <c r="J376" s="2"/>
    </row>
    <row r="377" spans="5:10" ht="12.75" x14ac:dyDescent="0.2">
      <c r="E377" s="2"/>
      <c r="I377" s="2"/>
      <c r="J377" s="2"/>
    </row>
    <row r="378" spans="5:10" ht="12.75" x14ac:dyDescent="0.2">
      <c r="E378" s="2"/>
      <c r="I378" s="2"/>
      <c r="J378" s="2"/>
    </row>
    <row r="379" spans="5:10" ht="12.75" x14ac:dyDescent="0.2">
      <c r="E379" s="2"/>
      <c r="I379" s="2"/>
      <c r="J379" s="2"/>
    </row>
    <row r="380" spans="5:10" ht="12.75" x14ac:dyDescent="0.2">
      <c r="E380" s="2"/>
      <c r="I380" s="2"/>
      <c r="J380" s="2"/>
    </row>
    <row r="381" spans="5:10" ht="12.75" x14ac:dyDescent="0.2">
      <c r="E381" s="2"/>
      <c r="I381" s="2"/>
      <c r="J381" s="2"/>
    </row>
    <row r="382" spans="5:10" ht="12.75" x14ac:dyDescent="0.2">
      <c r="E382" s="2"/>
      <c r="I382" s="2"/>
      <c r="J382" s="2"/>
    </row>
    <row r="383" spans="5:10" ht="12.75" x14ac:dyDescent="0.2">
      <c r="E383" s="2"/>
      <c r="I383" s="2"/>
      <c r="J383" s="2"/>
    </row>
    <row r="384" spans="5:10" ht="12.75" x14ac:dyDescent="0.2">
      <c r="E384" s="2"/>
      <c r="I384" s="2"/>
      <c r="J384" s="2"/>
    </row>
    <row r="385" spans="5:10" ht="12.75" x14ac:dyDescent="0.2">
      <c r="E385" s="2"/>
      <c r="I385" s="2"/>
      <c r="J385" s="2"/>
    </row>
    <row r="386" spans="5:10" ht="12.75" x14ac:dyDescent="0.2">
      <c r="E386" s="2"/>
      <c r="I386" s="2"/>
      <c r="J386" s="2"/>
    </row>
    <row r="387" spans="5:10" ht="12.75" x14ac:dyDescent="0.2">
      <c r="E387" s="2"/>
      <c r="I387" s="2"/>
      <c r="J387" s="2"/>
    </row>
    <row r="388" spans="5:10" ht="12.75" x14ac:dyDescent="0.2">
      <c r="E388" s="2"/>
      <c r="I388" s="2"/>
      <c r="J388" s="2"/>
    </row>
    <row r="389" spans="5:10" ht="12.75" x14ac:dyDescent="0.2">
      <c r="E389" s="2"/>
      <c r="I389" s="2"/>
      <c r="J389" s="2"/>
    </row>
    <row r="390" spans="5:10" ht="12.75" x14ac:dyDescent="0.2">
      <c r="E390" s="2"/>
      <c r="I390" s="2"/>
      <c r="J390" s="2"/>
    </row>
    <row r="391" spans="5:10" ht="12.75" x14ac:dyDescent="0.2">
      <c r="E391" s="2"/>
      <c r="I391" s="2"/>
      <c r="J391" s="2"/>
    </row>
    <row r="392" spans="5:10" ht="12.75" x14ac:dyDescent="0.2">
      <c r="E392" s="2"/>
      <c r="I392" s="2"/>
      <c r="J392" s="2"/>
    </row>
    <row r="393" spans="5:10" ht="12.75" x14ac:dyDescent="0.2">
      <c r="E393" s="2"/>
      <c r="I393" s="2"/>
      <c r="J393" s="2"/>
    </row>
    <row r="394" spans="5:10" ht="12.75" x14ac:dyDescent="0.2">
      <c r="E394" s="2"/>
      <c r="I394" s="2"/>
      <c r="J394" s="2"/>
    </row>
    <row r="395" spans="5:10" ht="12.75" x14ac:dyDescent="0.2">
      <c r="E395" s="2"/>
      <c r="I395" s="2"/>
      <c r="J395" s="2"/>
    </row>
    <row r="396" spans="5:10" ht="12.75" x14ac:dyDescent="0.2">
      <c r="E396" s="2"/>
      <c r="I396" s="2"/>
      <c r="J396" s="2"/>
    </row>
    <row r="397" spans="5:10" ht="12.75" x14ac:dyDescent="0.2">
      <c r="E397" s="2"/>
      <c r="I397" s="2"/>
      <c r="J397" s="2"/>
    </row>
    <row r="398" spans="5:10" ht="12.75" x14ac:dyDescent="0.2">
      <c r="E398" s="2"/>
      <c r="I398" s="2"/>
      <c r="J398" s="2"/>
    </row>
    <row r="399" spans="5:10" ht="12.75" x14ac:dyDescent="0.2">
      <c r="E399" s="2"/>
      <c r="I399" s="2"/>
      <c r="J399" s="2"/>
    </row>
    <row r="400" spans="5:10" ht="12.75" x14ac:dyDescent="0.2">
      <c r="E400" s="2"/>
      <c r="I400" s="2"/>
      <c r="J400" s="2"/>
    </row>
    <row r="401" spans="5:10" ht="12.75" x14ac:dyDescent="0.2">
      <c r="E401" s="2"/>
      <c r="I401" s="2"/>
      <c r="J401" s="2"/>
    </row>
    <row r="402" spans="5:10" ht="12.75" x14ac:dyDescent="0.2">
      <c r="E402" s="2"/>
      <c r="I402" s="2"/>
      <c r="J402" s="2"/>
    </row>
    <row r="403" spans="5:10" ht="12.75" x14ac:dyDescent="0.2">
      <c r="E403" s="2"/>
      <c r="I403" s="2"/>
      <c r="J403" s="2"/>
    </row>
    <row r="404" spans="5:10" ht="12.75" x14ac:dyDescent="0.2">
      <c r="E404" s="2"/>
      <c r="I404" s="2"/>
      <c r="J404" s="2"/>
    </row>
    <row r="405" spans="5:10" ht="12.75" x14ac:dyDescent="0.2">
      <c r="E405" s="2"/>
      <c r="I405" s="2"/>
      <c r="J405" s="2"/>
    </row>
    <row r="406" spans="5:10" ht="12.75" x14ac:dyDescent="0.2">
      <c r="E406" s="2"/>
      <c r="I406" s="2"/>
      <c r="J406" s="2"/>
    </row>
    <row r="407" spans="5:10" ht="12.75" x14ac:dyDescent="0.2">
      <c r="E407" s="2"/>
      <c r="I407" s="2"/>
      <c r="J407" s="2"/>
    </row>
    <row r="408" spans="5:10" ht="12.75" x14ac:dyDescent="0.2">
      <c r="E408" s="2"/>
      <c r="I408" s="2"/>
      <c r="J408" s="2"/>
    </row>
    <row r="409" spans="5:10" ht="12.75" x14ac:dyDescent="0.2">
      <c r="E409" s="2"/>
      <c r="I409" s="2"/>
      <c r="J409" s="2"/>
    </row>
    <row r="410" spans="5:10" ht="12.75" x14ac:dyDescent="0.2">
      <c r="E410" s="2"/>
      <c r="I410" s="2"/>
      <c r="J410" s="2"/>
    </row>
    <row r="411" spans="5:10" ht="12.75" x14ac:dyDescent="0.2">
      <c r="E411" s="2"/>
      <c r="I411" s="2"/>
      <c r="J411" s="2"/>
    </row>
    <row r="412" spans="5:10" ht="12.75" x14ac:dyDescent="0.2">
      <c r="E412" s="2"/>
      <c r="I412" s="2"/>
      <c r="J412" s="2"/>
    </row>
    <row r="413" spans="5:10" ht="12.75" x14ac:dyDescent="0.2">
      <c r="E413" s="2"/>
      <c r="I413" s="2"/>
      <c r="J413" s="2"/>
    </row>
    <row r="414" spans="5:10" ht="12.75" x14ac:dyDescent="0.2">
      <c r="E414" s="2"/>
      <c r="I414" s="2"/>
      <c r="J414" s="2"/>
    </row>
    <row r="415" spans="5:10" ht="12.75" x14ac:dyDescent="0.2">
      <c r="E415" s="2"/>
      <c r="I415" s="2"/>
      <c r="J415" s="2"/>
    </row>
    <row r="416" spans="5:10" ht="12.75" x14ac:dyDescent="0.2">
      <c r="E416" s="2"/>
      <c r="I416" s="2"/>
      <c r="J416" s="2"/>
    </row>
    <row r="417" spans="5:10" ht="12.75" x14ac:dyDescent="0.2">
      <c r="E417" s="2"/>
      <c r="I417" s="2"/>
      <c r="J417" s="2"/>
    </row>
    <row r="418" spans="5:10" ht="12.75" x14ac:dyDescent="0.2">
      <c r="E418" s="2"/>
      <c r="I418" s="2"/>
      <c r="J418" s="2"/>
    </row>
    <row r="419" spans="5:10" ht="12.75" x14ac:dyDescent="0.2">
      <c r="E419" s="2"/>
      <c r="I419" s="2"/>
      <c r="J419" s="2"/>
    </row>
    <row r="420" spans="5:10" ht="12.75" x14ac:dyDescent="0.2">
      <c r="E420" s="2"/>
      <c r="I420" s="2"/>
      <c r="J420" s="2"/>
    </row>
    <row r="421" spans="5:10" ht="12.75" x14ac:dyDescent="0.2">
      <c r="E421" s="2"/>
      <c r="I421" s="2"/>
      <c r="J421" s="2"/>
    </row>
    <row r="422" spans="5:10" ht="12.75" x14ac:dyDescent="0.2">
      <c r="E422" s="2"/>
      <c r="I422" s="2"/>
      <c r="J422" s="2"/>
    </row>
    <row r="423" spans="5:10" ht="12.75" x14ac:dyDescent="0.2">
      <c r="E423" s="2"/>
      <c r="I423" s="2"/>
      <c r="J423" s="2"/>
    </row>
    <row r="424" spans="5:10" ht="12.75" x14ac:dyDescent="0.2">
      <c r="E424" s="2"/>
      <c r="I424" s="2"/>
      <c r="J424" s="2"/>
    </row>
    <row r="425" spans="5:10" ht="12.75" x14ac:dyDescent="0.2">
      <c r="E425" s="2"/>
      <c r="I425" s="2"/>
      <c r="J425" s="2"/>
    </row>
    <row r="426" spans="5:10" ht="12.75" x14ac:dyDescent="0.2">
      <c r="E426" s="2"/>
      <c r="I426" s="2"/>
      <c r="J426" s="2"/>
    </row>
    <row r="427" spans="5:10" ht="12.75" x14ac:dyDescent="0.2">
      <c r="E427" s="2"/>
      <c r="I427" s="2"/>
      <c r="J427" s="2"/>
    </row>
    <row r="428" spans="5:10" ht="12.75" x14ac:dyDescent="0.2">
      <c r="E428" s="2"/>
      <c r="I428" s="2"/>
      <c r="J428" s="2"/>
    </row>
    <row r="429" spans="5:10" ht="12.75" x14ac:dyDescent="0.2">
      <c r="E429" s="2"/>
      <c r="I429" s="2"/>
      <c r="J429" s="2"/>
    </row>
    <row r="430" spans="5:10" ht="12.75" x14ac:dyDescent="0.2">
      <c r="E430" s="2"/>
      <c r="I430" s="2"/>
      <c r="J430" s="2"/>
    </row>
    <row r="431" spans="5:10" ht="12.75" x14ac:dyDescent="0.2">
      <c r="E431" s="2"/>
      <c r="I431" s="2"/>
      <c r="J431" s="2"/>
    </row>
    <row r="432" spans="5:10" ht="12.75" x14ac:dyDescent="0.2">
      <c r="E432" s="2"/>
      <c r="I432" s="2"/>
      <c r="J432" s="2"/>
    </row>
    <row r="433" spans="5:10" ht="12.75" x14ac:dyDescent="0.2">
      <c r="E433" s="2"/>
      <c r="I433" s="2"/>
      <c r="J433" s="2"/>
    </row>
    <row r="434" spans="5:10" ht="12.75" x14ac:dyDescent="0.2">
      <c r="E434" s="2"/>
      <c r="I434" s="2"/>
      <c r="J434" s="2"/>
    </row>
    <row r="435" spans="5:10" ht="12.75" x14ac:dyDescent="0.2">
      <c r="E435" s="2"/>
      <c r="I435" s="2"/>
      <c r="J435" s="2"/>
    </row>
    <row r="436" spans="5:10" ht="12.75" x14ac:dyDescent="0.2">
      <c r="E436" s="2"/>
      <c r="I436" s="2"/>
      <c r="J436" s="2"/>
    </row>
    <row r="437" spans="5:10" ht="12.75" x14ac:dyDescent="0.2">
      <c r="E437" s="2"/>
      <c r="I437" s="2"/>
      <c r="J437" s="2"/>
    </row>
    <row r="438" spans="5:10" ht="12.75" x14ac:dyDescent="0.2">
      <c r="E438" s="2"/>
      <c r="I438" s="2"/>
      <c r="J438" s="2"/>
    </row>
    <row r="439" spans="5:10" ht="12.75" x14ac:dyDescent="0.2">
      <c r="E439" s="2"/>
      <c r="I439" s="2"/>
      <c r="J439" s="2"/>
    </row>
    <row r="440" spans="5:10" ht="12.75" x14ac:dyDescent="0.2">
      <c r="E440" s="2"/>
      <c r="I440" s="2"/>
      <c r="J440" s="2"/>
    </row>
    <row r="441" spans="5:10" ht="12.75" x14ac:dyDescent="0.2">
      <c r="E441" s="2"/>
      <c r="I441" s="2"/>
      <c r="J441" s="2"/>
    </row>
    <row r="442" spans="5:10" ht="12.75" x14ac:dyDescent="0.2">
      <c r="E442" s="2"/>
      <c r="I442" s="2"/>
      <c r="J442" s="2"/>
    </row>
    <row r="443" spans="5:10" ht="12.75" x14ac:dyDescent="0.2">
      <c r="E443" s="2"/>
      <c r="I443" s="2"/>
      <c r="J443" s="2"/>
    </row>
    <row r="444" spans="5:10" ht="12.75" x14ac:dyDescent="0.2">
      <c r="E444" s="2"/>
      <c r="I444" s="2"/>
      <c r="J444" s="2"/>
    </row>
    <row r="445" spans="5:10" ht="12.75" x14ac:dyDescent="0.2">
      <c r="E445" s="2"/>
      <c r="I445" s="2"/>
      <c r="J445" s="2"/>
    </row>
    <row r="446" spans="5:10" ht="12.75" x14ac:dyDescent="0.2">
      <c r="E446" s="2"/>
      <c r="I446" s="2"/>
      <c r="J446" s="2"/>
    </row>
    <row r="447" spans="5:10" ht="12.75" x14ac:dyDescent="0.2">
      <c r="E447" s="2"/>
      <c r="I447" s="2"/>
      <c r="J447" s="2"/>
    </row>
    <row r="448" spans="5:10" ht="12.75" x14ac:dyDescent="0.2">
      <c r="E448" s="2"/>
      <c r="I448" s="2"/>
      <c r="J448" s="2"/>
    </row>
    <row r="449" spans="5:10" ht="12.75" x14ac:dyDescent="0.2">
      <c r="E449" s="2"/>
      <c r="I449" s="2"/>
      <c r="J449" s="2"/>
    </row>
    <row r="450" spans="5:10" ht="12.75" x14ac:dyDescent="0.2">
      <c r="E450" s="2"/>
      <c r="I450" s="2"/>
      <c r="J450" s="2"/>
    </row>
    <row r="451" spans="5:10" ht="12.75" x14ac:dyDescent="0.2">
      <c r="E451" s="2"/>
      <c r="I451" s="2"/>
      <c r="J451" s="2"/>
    </row>
    <row r="452" spans="5:10" ht="12.75" x14ac:dyDescent="0.2">
      <c r="E452" s="2"/>
      <c r="I452" s="2"/>
      <c r="J452" s="2"/>
    </row>
    <row r="453" spans="5:10" ht="12.75" x14ac:dyDescent="0.2">
      <c r="E453" s="2"/>
      <c r="I453" s="2"/>
      <c r="J453" s="2"/>
    </row>
    <row r="454" spans="5:10" ht="12.75" x14ac:dyDescent="0.2">
      <c r="E454" s="2"/>
      <c r="I454" s="2"/>
      <c r="J454" s="2"/>
    </row>
    <row r="455" spans="5:10" ht="12.75" x14ac:dyDescent="0.2">
      <c r="E455" s="2"/>
      <c r="I455" s="2"/>
      <c r="J455" s="2"/>
    </row>
    <row r="456" spans="5:10" ht="12.75" x14ac:dyDescent="0.2">
      <c r="E456" s="2"/>
      <c r="I456" s="2"/>
      <c r="J456" s="2"/>
    </row>
    <row r="457" spans="5:10" ht="12.75" x14ac:dyDescent="0.2">
      <c r="E457" s="2"/>
      <c r="I457" s="2"/>
      <c r="J457" s="2"/>
    </row>
    <row r="458" spans="5:10" ht="12.75" x14ac:dyDescent="0.2">
      <c r="E458" s="2"/>
      <c r="I458" s="2"/>
      <c r="J458" s="2"/>
    </row>
    <row r="459" spans="5:10" ht="12.75" x14ac:dyDescent="0.2">
      <c r="E459" s="2"/>
      <c r="I459" s="2"/>
      <c r="J459" s="2"/>
    </row>
    <row r="460" spans="5:10" ht="12.75" x14ac:dyDescent="0.2">
      <c r="E460" s="2"/>
      <c r="I460" s="2"/>
      <c r="J460" s="2"/>
    </row>
    <row r="461" spans="5:10" ht="12.75" x14ac:dyDescent="0.2">
      <c r="E461" s="2"/>
      <c r="I461" s="2"/>
      <c r="J461" s="2"/>
    </row>
    <row r="462" spans="5:10" ht="12.75" x14ac:dyDescent="0.2">
      <c r="E462" s="2"/>
      <c r="I462" s="2"/>
      <c r="J462" s="2"/>
    </row>
    <row r="463" spans="5:10" ht="12.75" x14ac:dyDescent="0.2">
      <c r="E463" s="2"/>
      <c r="I463" s="2"/>
      <c r="J463" s="2"/>
    </row>
    <row r="464" spans="5:10" ht="12.75" x14ac:dyDescent="0.2">
      <c r="E464" s="2"/>
      <c r="I464" s="2"/>
      <c r="J464" s="2"/>
    </row>
    <row r="465" spans="5:10" ht="12.75" x14ac:dyDescent="0.2">
      <c r="E465" s="2"/>
      <c r="I465" s="2"/>
      <c r="J465" s="2"/>
    </row>
    <row r="466" spans="5:10" ht="12.75" x14ac:dyDescent="0.2">
      <c r="E466" s="2"/>
      <c r="I466" s="2"/>
      <c r="J466" s="2"/>
    </row>
    <row r="467" spans="5:10" ht="12.75" x14ac:dyDescent="0.2">
      <c r="E467" s="2"/>
      <c r="I467" s="2"/>
      <c r="J467" s="2"/>
    </row>
    <row r="468" spans="5:10" ht="12.75" x14ac:dyDescent="0.2">
      <c r="E468" s="2"/>
      <c r="I468" s="2"/>
      <c r="J468" s="2"/>
    </row>
    <row r="469" spans="5:10" ht="12.75" x14ac:dyDescent="0.2">
      <c r="E469" s="2"/>
      <c r="I469" s="2"/>
      <c r="J469" s="2"/>
    </row>
    <row r="470" spans="5:10" ht="12.75" x14ac:dyDescent="0.2">
      <c r="E470" s="2"/>
      <c r="I470" s="2"/>
      <c r="J470" s="2"/>
    </row>
    <row r="471" spans="5:10" ht="12.75" x14ac:dyDescent="0.2">
      <c r="E471" s="2"/>
      <c r="I471" s="2"/>
      <c r="J471" s="2"/>
    </row>
    <row r="472" spans="5:10" ht="12.75" x14ac:dyDescent="0.2">
      <c r="E472" s="2"/>
      <c r="I472" s="2"/>
      <c r="J472" s="2"/>
    </row>
    <row r="473" spans="5:10" ht="12.75" x14ac:dyDescent="0.2">
      <c r="E473" s="2"/>
      <c r="I473" s="2"/>
      <c r="J473" s="2"/>
    </row>
    <row r="474" spans="5:10" ht="12.75" x14ac:dyDescent="0.2">
      <c r="E474" s="2"/>
      <c r="I474" s="2"/>
      <c r="J474" s="2"/>
    </row>
    <row r="475" spans="5:10" ht="12.75" x14ac:dyDescent="0.2">
      <c r="E475" s="2"/>
      <c r="I475" s="2"/>
      <c r="J475" s="2"/>
    </row>
    <row r="476" spans="5:10" ht="12.75" x14ac:dyDescent="0.2">
      <c r="E476" s="2"/>
      <c r="I476" s="2"/>
      <c r="J476" s="2"/>
    </row>
    <row r="477" spans="5:10" ht="12.75" x14ac:dyDescent="0.2">
      <c r="E477" s="2"/>
      <c r="I477" s="2"/>
      <c r="J477" s="2"/>
    </row>
    <row r="478" spans="5:10" ht="12.75" x14ac:dyDescent="0.2">
      <c r="E478" s="2"/>
      <c r="I478" s="2"/>
      <c r="J478" s="2"/>
    </row>
    <row r="479" spans="5:10" ht="12.75" x14ac:dyDescent="0.2">
      <c r="E479" s="2"/>
      <c r="I479" s="2"/>
      <c r="J479" s="2"/>
    </row>
    <row r="480" spans="5:10" ht="12.75" x14ac:dyDescent="0.2">
      <c r="E480" s="2"/>
      <c r="I480" s="2"/>
      <c r="J480" s="2"/>
    </row>
    <row r="481" spans="5:10" ht="12.75" x14ac:dyDescent="0.2">
      <c r="E481" s="2"/>
      <c r="I481" s="2"/>
      <c r="J481" s="2"/>
    </row>
    <row r="482" spans="5:10" ht="12.75" x14ac:dyDescent="0.2">
      <c r="E482" s="2"/>
      <c r="I482" s="2"/>
      <c r="J482" s="2"/>
    </row>
    <row r="483" spans="5:10" ht="12.75" x14ac:dyDescent="0.2">
      <c r="E483" s="2"/>
      <c r="I483" s="2"/>
      <c r="J483" s="2"/>
    </row>
    <row r="484" spans="5:10" ht="12.75" x14ac:dyDescent="0.2">
      <c r="E484" s="2"/>
      <c r="I484" s="2"/>
      <c r="J484" s="2"/>
    </row>
    <row r="485" spans="5:10" ht="12.75" x14ac:dyDescent="0.2">
      <c r="E485" s="2"/>
      <c r="I485" s="2"/>
      <c r="J485" s="2"/>
    </row>
    <row r="486" spans="5:10" ht="12.75" x14ac:dyDescent="0.2">
      <c r="E486" s="2"/>
      <c r="I486" s="2"/>
      <c r="J486" s="2"/>
    </row>
    <row r="487" spans="5:10" ht="12.75" x14ac:dyDescent="0.2">
      <c r="E487" s="2"/>
      <c r="I487" s="2"/>
      <c r="J487" s="2"/>
    </row>
    <row r="488" spans="5:10" ht="12.75" x14ac:dyDescent="0.2">
      <c r="E488" s="2"/>
      <c r="I488" s="2"/>
      <c r="J488" s="2"/>
    </row>
    <row r="489" spans="5:10" ht="12.75" x14ac:dyDescent="0.2">
      <c r="E489" s="2"/>
      <c r="I489" s="2"/>
      <c r="J489" s="2"/>
    </row>
    <row r="490" spans="5:10" ht="12.75" x14ac:dyDescent="0.2">
      <c r="E490" s="2"/>
      <c r="I490" s="2"/>
      <c r="J490" s="2"/>
    </row>
    <row r="491" spans="5:10" ht="12.75" x14ac:dyDescent="0.2">
      <c r="E491" s="2"/>
      <c r="I491" s="2"/>
      <c r="J491" s="2"/>
    </row>
    <row r="492" spans="5:10" ht="12.75" x14ac:dyDescent="0.2">
      <c r="E492" s="2"/>
      <c r="I492" s="2"/>
      <c r="J492" s="2"/>
    </row>
    <row r="493" spans="5:10" ht="12.75" x14ac:dyDescent="0.2">
      <c r="E493" s="2"/>
      <c r="I493" s="2"/>
      <c r="J493" s="2"/>
    </row>
    <row r="494" spans="5:10" ht="12.75" x14ac:dyDescent="0.2">
      <c r="E494" s="2"/>
      <c r="I494" s="2"/>
      <c r="J494" s="2"/>
    </row>
    <row r="495" spans="5:10" ht="12.75" x14ac:dyDescent="0.2">
      <c r="E495" s="2"/>
      <c r="I495" s="2"/>
      <c r="J495" s="2"/>
    </row>
    <row r="496" spans="5:10" ht="12.75" x14ac:dyDescent="0.2">
      <c r="E496" s="2"/>
      <c r="I496" s="2"/>
      <c r="J496" s="2"/>
    </row>
    <row r="497" spans="5:10" ht="12.75" x14ac:dyDescent="0.2">
      <c r="E497" s="2"/>
      <c r="I497" s="2"/>
      <c r="J497" s="2"/>
    </row>
    <row r="498" spans="5:10" ht="12.75" x14ac:dyDescent="0.2">
      <c r="E498" s="2"/>
      <c r="I498" s="2"/>
      <c r="J498" s="2"/>
    </row>
    <row r="499" spans="5:10" ht="12.75" x14ac:dyDescent="0.2">
      <c r="E499" s="2"/>
      <c r="I499" s="2"/>
      <c r="J499" s="2"/>
    </row>
    <row r="500" spans="5:10" ht="12.75" x14ac:dyDescent="0.2">
      <c r="E500" s="2"/>
      <c r="I500" s="2"/>
      <c r="J500" s="2"/>
    </row>
    <row r="501" spans="5:10" ht="12.75" x14ac:dyDescent="0.2">
      <c r="E501" s="2"/>
      <c r="I501" s="2"/>
      <c r="J501" s="2"/>
    </row>
    <row r="502" spans="5:10" ht="12.75" x14ac:dyDescent="0.2">
      <c r="E502" s="2"/>
      <c r="I502" s="2"/>
      <c r="J502" s="2"/>
    </row>
    <row r="503" spans="5:10" ht="12.75" x14ac:dyDescent="0.2">
      <c r="E503" s="2"/>
      <c r="I503" s="2"/>
      <c r="J503" s="2"/>
    </row>
    <row r="504" spans="5:10" ht="12.75" x14ac:dyDescent="0.2">
      <c r="E504" s="2"/>
      <c r="I504" s="2"/>
      <c r="J504" s="2"/>
    </row>
    <row r="505" spans="5:10" ht="12.75" x14ac:dyDescent="0.2">
      <c r="E505" s="2"/>
      <c r="I505" s="2"/>
      <c r="J505" s="2"/>
    </row>
    <row r="506" spans="5:10" ht="12.75" x14ac:dyDescent="0.2">
      <c r="E506" s="2"/>
      <c r="I506" s="2"/>
      <c r="J506" s="2"/>
    </row>
    <row r="507" spans="5:10" ht="12.75" x14ac:dyDescent="0.2">
      <c r="E507" s="2"/>
      <c r="I507" s="2"/>
      <c r="J507" s="2"/>
    </row>
    <row r="508" spans="5:10" ht="12.75" x14ac:dyDescent="0.2">
      <c r="E508" s="2"/>
      <c r="I508" s="2"/>
      <c r="J508" s="2"/>
    </row>
    <row r="509" spans="5:10" ht="12.75" x14ac:dyDescent="0.2">
      <c r="E509" s="2"/>
      <c r="I509" s="2"/>
      <c r="J509" s="2"/>
    </row>
    <row r="510" spans="5:10" ht="12.75" x14ac:dyDescent="0.2">
      <c r="E510" s="2"/>
      <c r="I510" s="2"/>
      <c r="J510" s="2"/>
    </row>
    <row r="511" spans="5:10" ht="12.75" x14ac:dyDescent="0.2">
      <c r="E511" s="2"/>
      <c r="I511" s="2"/>
      <c r="J511" s="2"/>
    </row>
    <row r="512" spans="5:10" ht="12.75" x14ac:dyDescent="0.2">
      <c r="E512" s="2"/>
      <c r="I512" s="2"/>
      <c r="J512" s="2"/>
    </row>
    <row r="513" spans="5:10" ht="12.75" x14ac:dyDescent="0.2">
      <c r="E513" s="2"/>
      <c r="I513" s="2"/>
      <c r="J513" s="2"/>
    </row>
    <row r="514" spans="5:10" ht="12.75" x14ac:dyDescent="0.2">
      <c r="E514" s="2"/>
      <c r="I514" s="2"/>
      <c r="J514" s="2"/>
    </row>
    <row r="515" spans="5:10" ht="12.75" x14ac:dyDescent="0.2">
      <c r="E515" s="2"/>
      <c r="I515" s="2"/>
      <c r="J515" s="2"/>
    </row>
    <row r="516" spans="5:10" ht="12.75" x14ac:dyDescent="0.2">
      <c r="E516" s="2"/>
      <c r="I516" s="2"/>
      <c r="J516" s="2"/>
    </row>
    <row r="517" spans="5:10" ht="12.75" x14ac:dyDescent="0.2">
      <c r="E517" s="2"/>
      <c r="I517" s="2"/>
      <c r="J517" s="2"/>
    </row>
    <row r="518" spans="5:10" ht="12.75" x14ac:dyDescent="0.2">
      <c r="E518" s="2"/>
      <c r="I518" s="2"/>
      <c r="J518" s="2"/>
    </row>
    <row r="519" spans="5:10" ht="12.75" x14ac:dyDescent="0.2">
      <c r="E519" s="2"/>
      <c r="I519" s="2"/>
      <c r="J519" s="2"/>
    </row>
    <row r="520" spans="5:10" ht="12.75" x14ac:dyDescent="0.2">
      <c r="E520" s="2"/>
      <c r="I520" s="2"/>
      <c r="J520" s="2"/>
    </row>
    <row r="521" spans="5:10" ht="12.75" x14ac:dyDescent="0.2">
      <c r="E521" s="2"/>
      <c r="I521" s="2"/>
      <c r="J521" s="2"/>
    </row>
    <row r="522" spans="5:10" ht="12.75" x14ac:dyDescent="0.2">
      <c r="E522" s="2"/>
      <c r="I522" s="2"/>
      <c r="J522" s="2"/>
    </row>
    <row r="523" spans="5:10" ht="12.75" x14ac:dyDescent="0.2">
      <c r="E523" s="2"/>
      <c r="I523" s="2"/>
      <c r="J523" s="2"/>
    </row>
    <row r="524" spans="5:10" ht="12.75" x14ac:dyDescent="0.2">
      <c r="E524" s="2"/>
      <c r="I524" s="2"/>
      <c r="J524" s="2"/>
    </row>
    <row r="525" spans="5:10" ht="12.75" x14ac:dyDescent="0.2">
      <c r="E525" s="2"/>
      <c r="I525" s="2"/>
      <c r="J525" s="2"/>
    </row>
    <row r="526" spans="5:10" ht="12.75" x14ac:dyDescent="0.2">
      <c r="E526" s="2"/>
      <c r="I526" s="2"/>
      <c r="J526" s="2"/>
    </row>
    <row r="527" spans="5:10" ht="12.75" x14ac:dyDescent="0.2">
      <c r="E527" s="2"/>
      <c r="I527" s="2"/>
      <c r="J527" s="2"/>
    </row>
    <row r="528" spans="5:10" ht="12.75" x14ac:dyDescent="0.2">
      <c r="E528" s="2"/>
      <c r="I528" s="2"/>
      <c r="J528" s="2"/>
    </row>
    <row r="529" spans="5:10" ht="12.75" x14ac:dyDescent="0.2">
      <c r="E529" s="2"/>
      <c r="I529" s="2"/>
      <c r="J529" s="2"/>
    </row>
    <row r="530" spans="5:10" ht="12.75" x14ac:dyDescent="0.2">
      <c r="E530" s="2"/>
      <c r="I530" s="2"/>
      <c r="J530" s="2"/>
    </row>
    <row r="531" spans="5:10" ht="12.75" x14ac:dyDescent="0.2">
      <c r="E531" s="2"/>
      <c r="I531" s="2"/>
      <c r="J531" s="2"/>
    </row>
    <row r="532" spans="5:10" ht="12.75" x14ac:dyDescent="0.2">
      <c r="E532" s="2"/>
      <c r="I532" s="2"/>
      <c r="J532" s="2"/>
    </row>
    <row r="533" spans="5:10" ht="12.75" x14ac:dyDescent="0.2">
      <c r="E533" s="2"/>
      <c r="I533" s="2"/>
      <c r="J533" s="2"/>
    </row>
    <row r="534" spans="5:10" ht="12.75" x14ac:dyDescent="0.2">
      <c r="E534" s="2"/>
      <c r="I534" s="2"/>
      <c r="J534" s="2"/>
    </row>
    <row r="535" spans="5:10" ht="12.75" x14ac:dyDescent="0.2">
      <c r="E535" s="2"/>
      <c r="I535" s="2"/>
      <c r="J535" s="2"/>
    </row>
    <row r="536" spans="5:10" ht="12.75" x14ac:dyDescent="0.2">
      <c r="E536" s="2"/>
      <c r="I536" s="2"/>
      <c r="J536" s="2"/>
    </row>
    <row r="537" spans="5:10" ht="12.75" x14ac:dyDescent="0.2">
      <c r="E537" s="2"/>
      <c r="I537" s="2"/>
      <c r="J537" s="2"/>
    </row>
    <row r="538" spans="5:10" ht="12.75" x14ac:dyDescent="0.2">
      <c r="E538" s="2"/>
      <c r="I538" s="2"/>
      <c r="J538" s="2"/>
    </row>
    <row r="539" spans="5:10" ht="12.75" x14ac:dyDescent="0.2">
      <c r="E539" s="2"/>
      <c r="I539" s="2"/>
      <c r="J539" s="2"/>
    </row>
    <row r="540" spans="5:10" ht="12.75" x14ac:dyDescent="0.2">
      <c r="E540" s="2"/>
      <c r="I540" s="2"/>
      <c r="J540" s="2"/>
    </row>
    <row r="541" spans="5:10" ht="12.75" x14ac:dyDescent="0.2">
      <c r="E541" s="2"/>
      <c r="I541" s="2"/>
      <c r="J541" s="2"/>
    </row>
    <row r="542" spans="5:10" ht="12.75" x14ac:dyDescent="0.2">
      <c r="E542" s="2"/>
      <c r="I542" s="2"/>
      <c r="J542" s="2"/>
    </row>
    <row r="543" spans="5:10" ht="12.75" x14ac:dyDescent="0.2">
      <c r="E543" s="2"/>
      <c r="I543" s="2"/>
      <c r="J543" s="2"/>
    </row>
    <row r="544" spans="5:10" ht="12.75" x14ac:dyDescent="0.2">
      <c r="E544" s="2"/>
      <c r="I544" s="2"/>
      <c r="J544" s="2"/>
    </row>
    <row r="545" spans="5:10" ht="12.75" x14ac:dyDescent="0.2">
      <c r="E545" s="2"/>
      <c r="I545" s="2"/>
      <c r="J545" s="2"/>
    </row>
    <row r="546" spans="5:10" ht="12.75" x14ac:dyDescent="0.2">
      <c r="E546" s="2"/>
      <c r="I546" s="2"/>
      <c r="J546" s="2"/>
    </row>
    <row r="547" spans="5:10" ht="12.75" x14ac:dyDescent="0.2">
      <c r="E547" s="2"/>
      <c r="I547" s="2"/>
      <c r="J547" s="2"/>
    </row>
    <row r="548" spans="5:10" ht="12.75" x14ac:dyDescent="0.2">
      <c r="E548" s="2"/>
      <c r="I548" s="2"/>
      <c r="J548" s="2"/>
    </row>
    <row r="549" spans="5:10" ht="12.75" x14ac:dyDescent="0.2">
      <c r="E549" s="2"/>
      <c r="I549" s="2"/>
      <c r="J549" s="2"/>
    </row>
    <row r="550" spans="5:10" ht="12.75" x14ac:dyDescent="0.2">
      <c r="E550" s="2"/>
      <c r="I550" s="2"/>
      <c r="J550" s="2"/>
    </row>
    <row r="551" spans="5:10" ht="12.75" x14ac:dyDescent="0.2">
      <c r="E551" s="2"/>
      <c r="I551" s="2"/>
      <c r="J551" s="2"/>
    </row>
    <row r="552" spans="5:10" ht="12.75" x14ac:dyDescent="0.2">
      <c r="E552" s="2"/>
      <c r="I552" s="2"/>
      <c r="J552" s="2"/>
    </row>
    <row r="553" spans="5:10" ht="12.75" x14ac:dyDescent="0.2">
      <c r="E553" s="2"/>
      <c r="I553" s="2"/>
      <c r="J553" s="2"/>
    </row>
    <row r="554" spans="5:10" ht="12.75" x14ac:dyDescent="0.2">
      <c r="E554" s="2"/>
      <c r="I554" s="2"/>
      <c r="J554" s="2"/>
    </row>
    <row r="555" spans="5:10" ht="12.75" x14ac:dyDescent="0.2">
      <c r="E555" s="2"/>
      <c r="I555" s="2"/>
      <c r="J555" s="2"/>
    </row>
    <row r="556" spans="5:10" ht="12.75" x14ac:dyDescent="0.2">
      <c r="E556" s="2"/>
      <c r="I556" s="2"/>
      <c r="J556" s="2"/>
    </row>
    <row r="557" spans="5:10" ht="12.75" x14ac:dyDescent="0.2">
      <c r="E557" s="2"/>
      <c r="I557" s="2"/>
      <c r="J557" s="2"/>
    </row>
    <row r="558" spans="5:10" ht="12.75" x14ac:dyDescent="0.2">
      <c r="E558" s="2"/>
      <c r="I558" s="2"/>
      <c r="J558" s="2"/>
    </row>
    <row r="559" spans="5:10" ht="12.75" x14ac:dyDescent="0.2">
      <c r="E559" s="2"/>
      <c r="I559" s="2"/>
      <c r="J559" s="2"/>
    </row>
    <row r="560" spans="5:10" ht="12.75" x14ac:dyDescent="0.2">
      <c r="E560" s="2"/>
      <c r="I560" s="2"/>
      <c r="J560" s="2"/>
    </row>
    <row r="561" spans="5:10" ht="12.75" x14ac:dyDescent="0.2">
      <c r="E561" s="2"/>
      <c r="I561" s="2"/>
      <c r="J561" s="2"/>
    </row>
    <row r="562" spans="5:10" ht="12.75" x14ac:dyDescent="0.2">
      <c r="E562" s="2"/>
      <c r="I562" s="2"/>
      <c r="J562" s="2"/>
    </row>
    <row r="563" spans="5:10" ht="12.75" x14ac:dyDescent="0.2">
      <c r="E563" s="2"/>
      <c r="I563" s="2"/>
      <c r="J563" s="2"/>
    </row>
    <row r="564" spans="5:10" ht="12.75" x14ac:dyDescent="0.2">
      <c r="E564" s="2"/>
      <c r="I564" s="2"/>
      <c r="J564" s="2"/>
    </row>
    <row r="565" spans="5:10" ht="12.75" x14ac:dyDescent="0.2">
      <c r="E565" s="2"/>
      <c r="I565" s="2"/>
      <c r="J565" s="2"/>
    </row>
    <row r="566" spans="5:10" ht="12.75" x14ac:dyDescent="0.2">
      <c r="E566" s="2"/>
      <c r="I566" s="2"/>
      <c r="J566" s="2"/>
    </row>
    <row r="567" spans="5:10" ht="12.75" x14ac:dyDescent="0.2">
      <c r="E567" s="2"/>
      <c r="I567" s="2"/>
      <c r="J567" s="2"/>
    </row>
    <row r="568" spans="5:10" ht="12.75" x14ac:dyDescent="0.2">
      <c r="E568" s="2"/>
      <c r="I568" s="2"/>
      <c r="J568" s="2"/>
    </row>
    <row r="569" spans="5:10" ht="12.75" x14ac:dyDescent="0.2">
      <c r="E569" s="2"/>
      <c r="I569" s="2"/>
      <c r="J569" s="2"/>
    </row>
    <row r="570" spans="5:10" ht="12.75" x14ac:dyDescent="0.2">
      <c r="E570" s="2"/>
      <c r="I570" s="2"/>
      <c r="J570" s="2"/>
    </row>
    <row r="571" spans="5:10" ht="12.75" x14ac:dyDescent="0.2">
      <c r="E571" s="2"/>
      <c r="I571" s="2"/>
      <c r="J571" s="2"/>
    </row>
    <row r="572" spans="5:10" ht="12.75" x14ac:dyDescent="0.2">
      <c r="E572" s="2"/>
      <c r="I572" s="2"/>
      <c r="J572" s="2"/>
    </row>
    <row r="573" spans="5:10" ht="12.75" x14ac:dyDescent="0.2">
      <c r="E573" s="2"/>
      <c r="I573" s="2"/>
      <c r="J573" s="2"/>
    </row>
    <row r="574" spans="5:10" ht="12.75" x14ac:dyDescent="0.2">
      <c r="E574" s="2"/>
      <c r="I574" s="2"/>
      <c r="J574" s="2"/>
    </row>
    <row r="575" spans="5:10" ht="12.75" x14ac:dyDescent="0.2">
      <c r="E575" s="2"/>
      <c r="I575" s="2"/>
      <c r="J575" s="2"/>
    </row>
    <row r="576" spans="5:10" ht="12.75" x14ac:dyDescent="0.2">
      <c r="E576" s="2"/>
      <c r="I576" s="2"/>
      <c r="J576" s="2"/>
    </row>
    <row r="577" spans="5:10" ht="12.75" x14ac:dyDescent="0.2">
      <c r="E577" s="2"/>
      <c r="I577" s="2"/>
      <c r="J577" s="2"/>
    </row>
    <row r="578" spans="5:10" ht="12.75" x14ac:dyDescent="0.2">
      <c r="E578" s="2"/>
      <c r="I578" s="2"/>
      <c r="J578" s="2"/>
    </row>
    <row r="579" spans="5:10" ht="12.75" x14ac:dyDescent="0.2">
      <c r="E579" s="2"/>
      <c r="I579" s="2"/>
      <c r="J579" s="2"/>
    </row>
    <row r="580" spans="5:10" ht="12.75" x14ac:dyDescent="0.2">
      <c r="E580" s="2"/>
      <c r="I580" s="2"/>
      <c r="J580" s="2"/>
    </row>
    <row r="581" spans="5:10" ht="12.75" x14ac:dyDescent="0.2">
      <c r="E581" s="2"/>
      <c r="I581" s="2"/>
      <c r="J581" s="2"/>
    </row>
    <row r="582" spans="5:10" ht="12.75" x14ac:dyDescent="0.2">
      <c r="E582" s="2"/>
      <c r="I582" s="2"/>
      <c r="J582" s="2"/>
    </row>
    <row r="583" spans="5:10" ht="12.75" x14ac:dyDescent="0.2">
      <c r="E583" s="2"/>
      <c r="I583" s="2"/>
      <c r="J583" s="2"/>
    </row>
    <row r="584" spans="5:10" ht="12.75" x14ac:dyDescent="0.2">
      <c r="E584" s="2"/>
      <c r="I584" s="2"/>
      <c r="J584" s="2"/>
    </row>
    <row r="585" spans="5:10" ht="12.75" x14ac:dyDescent="0.2">
      <c r="E585" s="2"/>
      <c r="I585" s="2"/>
      <c r="J585" s="2"/>
    </row>
    <row r="586" spans="5:10" ht="12.75" x14ac:dyDescent="0.2">
      <c r="E586" s="2"/>
      <c r="I586" s="2"/>
      <c r="J586" s="2"/>
    </row>
    <row r="587" spans="5:10" ht="12.75" x14ac:dyDescent="0.2">
      <c r="E587" s="2"/>
      <c r="I587" s="2"/>
      <c r="J587" s="2"/>
    </row>
    <row r="588" spans="5:10" ht="12.75" x14ac:dyDescent="0.2">
      <c r="E588" s="2"/>
      <c r="I588" s="2"/>
      <c r="J588" s="2"/>
    </row>
    <row r="589" spans="5:10" ht="12.75" x14ac:dyDescent="0.2">
      <c r="E589" s="2"/>
      <c r="I589" s="2"/>
      <c r="J589" s="2"/>
    </row>
    <row r="590" spans="5:10" ht="12.75" x14ac:dyDescent="0.2">
      <c r="E590" s="2"/>
      <c r="I590" s="2"/>
      <c r="J590" s="2"/>
    </row>
    <row r="591" spans="5:10" ht="12.75" x14ac:dyDescent="0.2">
      <c r="E591" s="2"/>
      <c r="I591" s="2"/>
      <c r="J591" s="2"/>
    </row>
    <row r="592" spans="5:10" ht="12.75" x14ac:dyDescent="0.2">
      <c r="E592" s="2"/>
      <c r="I592" s="2"/>
      <c r="J592" s="2"/>
    </row>
    <row r="593" spans="5:10" ht="12.75" x14ac:dyDescent="0.2">
      <c r="E593" s="2"/>
      <c r="I593" s="2"/>
      <c r="J593" s="2"/>
    </row>
    <row r="594" spans="5:10" ht="12.75" x14ac:dyDescent="0.2">
      <c r="E594" s="2"/>
      <c r="I594" s="2"/>
      <c r="J594" s="2"/>
    </row>
    <row r="595" spans="5:10" ht="12.75" x14ac:dyDescent="0.2">
      <c r="E595" s="2"/>
      <c r="I595" s="2"/>
      <c r="J595" s="2"/>
    </row>
    <row r="596" spans="5:10" ht="12.75" x14ac:dyDescent="0.2">
      <c r="E596" s="2"/>
      <c r="I596" s="2"/>
      <c r="J596" s="2"/>
    </row>
    <row r="597" spans="5:10" ht="12.75" x14ac:dyDescent="0.2">
      <c r="E597" s="2"/>
      <c r="I597" s="2"/>
      <c r="J597" s="2"/>
    </row>
    <row r="598" spans="5:10" ht="12.75" x14ac:dyDescent="0.2">
      <c r="E598" s="2"/>
      <c r="I598" s="2"/>
      <c r="J598" s="2"/>
    </row>
    <row r="599" spans="5:10" ht="12.75" x14ac:dyDescent="0.2">
      <c r="E599" s="2"/>
      <c r="I599" s="2"/>
      <c r="J599" s="2"/>
    </row>
    <row r="600" spans="5:10" ht="12.75" x14ac:dyDescent="0.2">
      <c r="E600" s="2"/>
      <c r="I600" s="2"/>
      <c r="J600" s="2"/>
    </row>
    <row r="601" spans="5:10" ht="12.75" x14ac:dyDescent="0.2">
      <c r="E601" s="2"/>
      <c r="I601" s="2"/>
      <c r="J601" s="2"/>
    </row>
    <row r="602" spans="5:10" ht="12.75" x14ac:dyDescent="0.2">
      <c r="E602" s="2"/>
      <c r="I602" s="2"/>
      <c r="J602" s="2"/>
    </row>
    <row r="603" spans="5:10" ht="12.75" x14ac:dyDescent="0.2">
      <c r="E603" s="2"/>
      <c r="I603" s="2"/>
      <c r="J603" s="2"/>
    </row>
    <row r="604" spans="5:10" ht="12.75" x14ac:dyDescent="0.2">
      <c r="E604" s="2"/>
      <c r="I604" s="2"/>
      <c r="J604" s="2"/>
    </row>
    <row r="605" spans="5:10" ht="12.75" x14ac:dyDescent="0.2">
      <c r="E605" s="2"/>
      <c r="I605" s="2"/>
      <c r="J605" s="2"/>
    </row>
    <row r="606" spans="5:10" ht="12.75" x14ac:dyDescent="0.2">
      <c r="E606" s="2"/>
      <c r="I606" s="2"/>
      <c r="J606" s="2"/>
    </row>
    <row r="607" spans="5:10" ht="12.75" x14ac:dyDescent="0.2">
      <c r="E607" s="2"/>
      <c r="I607" s="2"/>
      <c r="J607" s="2"/>
    </row>
    <row r="608" spans="5:10" ht="12.75" x14ac:dyDescent="0.2">
      <c r="E608" s="2"/>
      <c r="I608" s="2"/>
      <c r="J608" s="2"/>
    </row>
    <row r="609" spans="5:10" ht="12.75" x14ac:dyDescent="0.2">
      <c r="E609" s="2"/>
      <c r="I609" s="2"/>
      <c r="J609" s="2"/>
    </row>
    <row r="610" spans="5:10" ht="12.75" x14ac:dyDescent="0.2">
      <c r="E610" s="2"/>
      <c r="I610" s="2"/>
      <c r="J610" s="2"/>
    </row>
    <row r="611" spans="5:10" ht="12.75" x14ac:dyDescent="0.2">
      <c r="E611" s="2"/>
      <c r="I611" s="2"/>
      <c r="J611" s="2"/>
    </row>
    <row r="612" spans="5:10" ht="12.75" x14ac:dyDescent="0.2">
      <c r="E612" s="2"/>
      <c r="I612" s="2"/>
      <c r="J612" s="2"/>
    </row>
    <row r="613" spans="5:10" ht="12.75" x14ac:dyDescent="0.2">
      <c r="E613" s="2"/>
      <c r="I613" s="2"/>
      <c r="J613" s="2"/>
    </row>
    <row r="614" spans="5:10" ht="12.75" x14ac:dyDescent="0.2">
      <c r="E614" s="2"/>
      <c r="I614" s="2"/>
      <c r="J614" s="2"/>
    </row>
    <row r="615" spans="5:10" ht="12.75" x14ac:dyDescent="0.2">
      <c r="E615" s="2"/>
      <c r="I615" s="2"/>
      <c r="J615" s="2"/>
    </row>
    <row r="616" spans="5:10" ht="12.75" x14ac:dyDescent="0.2">
      <c r="E616" s="2"/>
      <c r="I616" s="2"/>
      <c r="J616" s="2"/>
    </row>
    <row r="617" spans="5:10" ht="12.75" x14ac:dyDescent="0.2">
      <c r="E617" s="2"/>
      <c r="I617" s="2"/>
      <c r="J617" s="2"/>
    </row>
    <row r="618" spans="5:10" ht="12.75" x14ac:dyDescent="0.2">
      <c r="E618" s="2"/>
      <c r="I618" s="2"/>
      <c r="J618" s="2"/>
    </row>
    <row r="619" spans="5:10" ht="12.75" x14ac:dyDescent="0.2">
      <c r="E619" s="2"/>
      <c r="I619" s="2"/>
      <c r="J619" s="2"/>
    </row>
    <row r="620" spans="5:10" ht="12.75" x14ac:dyDescent="0.2">
      <c r="E620" s="2"/>
      <c r="I620" s="2"/>
      <c r="J620" s="2"/>
    </row>
    <row r="621" spans="5:10" ht="12.75" x14ac:dyDescent="0.2">
      <c r="E621" s="2"/>
      <c r="I621" s="2"/>
      <c r="J621" s="2"/>
    </row>
    <row r="622" spans="5:10" ht="12.75" x14ac:dyDescent="0.2">
      <c r="E622" s="2"/>
      <c r="I622" s="2"/>
      <c r="J622" s="2"/>
    </row>
    <row r="623" spans="5:10" ht="12.75" x14ac:dyDescent="0.2">
      <c r="E623" s="2"/>
      <c r="I623" s="2"/>
      <c r="J623" s="2"/>
    </row>
    <row r="624" spans="5:10" ht="12.75" x14ac:dyDescent="0.2">
      <c r="E624" s="2"/>
      <c r="I624" s="2"/>
      <c r="J624" s="2"/>
    </row>
    <row r="625" spans="5:10" ht="12.75" x14ac:dyDescent="0.2">
      <c r="E625" s="2"/>
      <c r="I625" s="2"/>
      <c r="J625" s="2"/>
    </row>
    <row r="626" spans="5:10" ht="12.75" x14ac:dyDescent="0.2">
      <c r="E626" s="2"/>
      <c r="I626" s="2"/>
      <c r="J626" s="2"/>
    </row>
    <row r="627" spans="5:10" ht="12.75" x14ac:dyDescent="0.2">
      <c r="E627" s="2"/>
      <c r="I627" s="2"/>
      <c r="J627" s="2"/>
    </row>
    <row r="628" spans="5:10" ht="12.75" x14ac:dyDescent="0.2">
      <c r="E628" s="2"/>
      <c r="I628" s="2"/>
      <c r="J628" s="2"/>
    </row>
    <row r="629" spans="5:10" ht="12.75" x14ac:dyDescent="0.2">
      <c r="E629" s="2"/>
      <c r="I629" s="2"/>
      <c r="J629" s="2"/>
    </row>
    <row r="630" spans="5:10" ht="12.75" x14ac:dyDescent="0.2">
      <c r="E630" s="2"/>
      <c r="I630" s="2"/>
      <c r="J630" s="2"/>
    </row>
    <row r="631" spans="5:10" ht="12.75" x14ac:dyDescent="0.2">
      <c r="E631" s="2"/>
      <c r="I631" s="2"/>
      <c r="J631" s="2"/>
    </row>
    <row r="632" spans="5:10" ht="12.75" x14ac:dyDescent="0.2">
      <c r="E632" s="2"/>
      <c r="I632" s="2"/>
      <c r="J632" s="2"/>
    </row>
    <row r="633" spans="5:10" ht="12.75" x14ac:dyDescent="0.2">
      <c r="E633" s="2"/>
      <c r="I633" s="2"/>
      <c r="J633" s="2"/>
    </row>
    <row r="634" spans="5:10" ht="12.75" x14ac:dyDescent="0.2">
      <c r="E634" s="2"/>
      <c r="I634" s="2"/>
      <c r="J634" s="2"/>
    </row>
    <row r="635" spans="5:10" ht="12.75" x14ac:dyDescent="0.2">
      <c r="E635" s="2"/>
      <c r="I635" s="2"/>
      <c r="J635" s="2"/>
    </row>
    <row r="636" spans="5:10" ht="12.75" x14ac:dyDescent="0.2">
      <c r="E636" s="2"/>
      <c r="I636" s="2"/>
      <c r="J636" s="2"/>
    </row>
    <row r="637" spans="5:10" ht="12.75" x14ac:dyDescent="0.2">
      <c r="E637" s="2"/>
      <c r="I637" s="2"/>
      <c r="J637" s="2"/>
    </row>
    <row r="638" spans="5:10" ht="12.75" x14ac:dyDescent="0.2">
      <c r="E638" s="2"/>
      <c r="I638" s="2"/>
      <c r="J638" s="2"/>
    </row>
    <row r="639" spans="5:10" ht="12.75" x14ac:dyDescent="0.2">
      <c r="E639" s="2"/>
      <c r="I639" s="2"/>
      <c r="J639" s="2"/>
    </row>
    <row r="640" spans="5:10" ht="12.75" x14ac:dyDescent="0.2">
      <c r="E640" s="2"/>
      <c r="I640" s="2"/>
      <c r="J640" s="2"/>
    </row>
    <row r="641" spans="5:10" ht="12.75" x14ac:dyDescent="0.2">
      <c r="E641" s="2"/>
      <c r="I641" s="2"/>
      <c r="J641" s="2"/>
    </row>
    <row r="642" spans="5:10" ht="12.75" x14ac:dyDescent="0.2">
      <c r="E642" s="2"/>
      <c r="I642" s="2"/>
      <c r="J642" s="2"/>
    </row>
    <row r="643" spans="5:10" ht="12.75" x14ac:dyDescent="0.2">
      <c r="E643" s="2"/>
      <c r="I643" s="2"/>
      <c r="J643" s="2"/>
    </row>
    <row r="644" spans="5:10" ht="12.75" x14ac:dyDescent="0.2">
      <c r="E644" s="2"/>
      <c r="I644" s="2"/>
      <c r="J644" s="2"/>
    </row>
    <row r="645" spans="5:10" ht="12.75" x14ac:dyDescent="0.2">
      <c r="E645" s="2"/>
      <c r="I645" s="2"/>
      <c r="J645" s="2"/>
    </row>
    <row r="646" spans="5:10" ht="12.75" x14ac:dyDescent="0.2">
      <c r="E646" s="2"/>
      <c r="I646" s="2"/>
      <c r="J646" s="2"/>
    </row>
    <row r="647" spans="5:10" ht="12.75" x14ac:dyDescent="0.2">
      <c r="E647" s="2"/>
      <c r="I647" s="2"/>
      <c r="J647" s="2"/>
    </row>
    <row r="648" spans="5:10" ht="12.75" x14ac:dyDescent="0.2">
      <c r="E648" s="2"/>
      <c r="I648" s="2"/>
      <c r="J648" s="2"/>
    </row>
    <row r="649" spans="5:10" ht="12.75" x14ac:dyDescent="0.2">
      <c r="E649" s="2"/>
      <c r="I649" s="2"/>
      <c r="J649" s="2"/>
    </row>
    <row r="650" spans="5:10" ht="12.75" x14ac:dyDescent="0.2">
      <c r="E650" s="2"/>
      <c r="I650" s="2"/>
      <c r="J650" s="2"/>
    </row>
    <row r="651" spans="5:10" ht="12.75" x14ac:dyDescent="0.2">
      <c r="E651" s="2"/>
      <c r="I651" s="2"/>
      <c r="J651" s="2"/>
    </row>
    <row r="652" spans="5:10" ht="12.75" x14ac:dyDescent="0.2">
      <c r="E652" s="2"/>
      <c r="I652" s="2"/>
      <c r="J652" s="2"/>
    </row>
    <row r="653" spans="5:10" ht="12.75" x14ac:dyDescent="0.2">
      <c r="E653" s="2"/>
      <c r="I653" s="2"/>
      <c r="J653" s="2"/>
    </row>
    <row r="654" spans="5:10" ht="12.75" x14ac:dyDescent="0.2">
      <c r="E654" s="2"/>
      <c r="I654" s="2"/>
      <c r="J654" s="2"/>
    </row>
    <row r="655" spans="5:10" ht="12.75" x14ac:dyDescent="0.2">
      <c r="E655" s="2"/>
      <c r="I655" s="2"/>
      <c r="J655" s="2"/>
    </row>
    <row r="656" spans="5:10" ht="12.75" x14ac:dyDescent="0.2">
      <c r="E656" s="2"/>
      <c r="I656" s="2"/>
      <c r="J656" s="2"/>
    </row>
    <row r="657" spans="5:10" ht="12.75" x14ac:dyDescent="0.2">
      <c r="E657" s="2"/>
      <c r="I657" s="2"/>
      <c r="J657" s="2"/>
    </row>
    <row r="658" spans="5:10" ht="12.75" x14ac:dyDescent="0.2">
      <c r="E658" s="2"/>
      <c r="I658" s="2"/>
      <c r="J658" s="2"/>
    </row>
    <row r="659" spans="5:10" ht="12.75" x14ac:dyDescent="0.2">
      <c r="E659" s="2"/>
      <c r="I659" s="2"/>
      <c r="J659" s="2"/>
    </row>
    <row r="660" spans="5:10" ht="12.75" x14ac:dyDescent="0.2">
      <c r="E660" s="2"/>
      <c r="I660" s="2"/>
      <c r="J660" s="2"/>
    </row>
    <row r="661" spans="5:10" ht="12.75" x14ac:dyDescent="0.2">
      <c r="E661" s="2"/>
      <c r="I661" s="2"/>
      <c r="J661" s="2"/>
    </row>
    <row r="662" spans="5:10" ht="12.75" x14ac:dyDescent="0.2">
      <c r="E662" s="2"/>
      <c r="I662" s="2"/>
      <c r="J662" s="2"/>
    </row>
    <row r="663" spans="5:10" ht="12.75" x14ac:dyDescent="0.2">
      <c r="E663" s="2"/>
      <c r="I663" s="2"/>
      <c r="J663" s="2"/>
    </row>
    <row r="664" spans="5:10" ht="12.75" x14ac:dyDescent="0.2">
      <c r="E664" s="2"/>
      <c r="I664" s="2"/>
      <c r="J664" s="2"/>
    </row>
    <row r="665" spans="5:10" ht="12.75" x14ac:dyDescent="0.2">
      <c r="E665" s="2"/>
      <c r="I665" s="2"/>
      <c r="J665" s="2"/>
    </row>
    <row r="666" spans="5:10" ht="12.75" x14ac:dyDescent="0.2">
      <c r="E666" s="2"/>
      <c r="I666" s="2"/>
      <c r="J666" s="2"/>
    </row>
    <row r="667" spans="5:10" ht="12.75" x14ac:dyDescent="0.2">
      <c r="E667" s="2"/>
      <c r="I667" s="2"/>
      <c r="J667" s="2"/>
    </row>
    <row r="668" spans="5:10" ht="12.75" x14ac:dyDescent="0.2">
      <c r="E668" s="2"/>
      <c r="I668" s="2"/>
      <c r="J668" s="2"/>
    </row>
    <row r="669" spans="5:10" ht="12.75" x14ac:dyDescent="0.2">
      <c r="E669" s="2"/>
      <c r="I669" s="2"/>
      <c r="J669" s="2"/>
    </row>
    <row r="670" spans="5:10" ht="12.75" x14ac:dyDescent="0.2">
      <c r="E670" s="2"/>
      <c r="I670" s="2"/>
      <c r="J670" s="2"/>
    </row>
    <row r="671" spans="5:10" ht="12.75" x14ac:dyDescent="0.2">
      <c r="E671" s="2"/>
      <c r="I671" s="2"/>
      <c r="J671" s="2"/>
    </row>
    <row r="672" spans="5:10" ht="12.75" x14ac:dyDescent="0.2">
      <c r="E672" s="2"/>
      <c r="I672" s="2"/>
      <c r="J672" s="2"/>
    </row>
    <row r="673" spans="5:10" ht="12.75" x14ac:dyDescent="0.2">
      <c r="E673" s="2"/>
      <c r="I673" s="2"/>
      <c r="J673" s="2"/>
    </row>
    <row r="674" spans="5:10" ht="12.75" x14ac:dyDescent="0.2">
      <c r="E674" s="2"/>
      <c r="I674" s="2"/>
      <c r="J674" s="2"/>
    </row>
    <row r="675" spans="5:10" ht="12.75" x14ac:dyDescent="0.2">
      <c r="E675" s="2"/>
      <c r="I675" s="2"/>
      <c r="J675" s="2"/>
    </row>
    <row r="676" spans="5:10" ht="12.75" x14ac:dyDescent="0.2">
      <c r="E676" s="2"/>
      <c r="I676" s="2"/>
      <c r="J676" s="2"/>
    </row>
    <row r="677" spans="5:10" ht="12.75" x14ac:dyDescent="0.2">
      <c r="E677" s="2"/>
      <c r="I677" s="2"/>
      <c r="J677" s="2"/>
    </row>
    <row r="678" spans="5:10" ht="12.75" x14ac:dyDescent="0.2">
      <c r="E678" s="2"/>
      <c r="I678" s="2"/>
      <c r="J678" s="2"/>
    </row>
    <row r="679" spans="5:10" ht="12.75" x14ac:dyDescent="0.2">
      <c r="E679" s="2"/>
      <c r="I679" s="2"/>
      <c r="J679" s="2"/>
    </row>
    <row r="680" spans="5:10" ht="12.75" x14ac:dyDescent="0.2">
      <c r="E680" s="2"/>
      <c r="I680" s="2"/>
      <c r="J680" s="2"/>
    </row>
    <row r="681" spans="5:10" ht="12.75" x14ac:dyDescent="0.2">
      <c r="E681" s="2"/>
      <c r="I681" s="2"/>
      <c r="J681" s="2"/>
    </row>
    <row r="682" spans="5:10" ht="12.75" x14ac:dyDescent="0.2">
      <c r="E682" s="2"/>
      <c r="I682" s="2"/>
      <c r="J682" s="2"/>
    </row>
    <row r="683" spans="5:10" ht="12.75" x14ac:dyDescent="0.2">
      <c r="E683" s="2"/>
      <c r="I683" s="2"/>
      <c r="J683" s="2"/>
    </row>
    <row r="684" spans="5:10" ht="12.75" x14ac:dyDescent="0.2">
      <c r="E684" s="2"/>
      <c r="I684" s="2"/>
      <c r="J684" s="2"/>
    </row>
    <row r="685" spans="5:10" ht="12.75" x14ac:dyDescent="0.2">
      <c r="E685" s="2"/>
      <c r="I685" s="2"/>
      <c r="J685" s="2"/>
    </row>
    <row r="686" spans="5:10" ht="12.75" x14ac:dyDescent="0.2">
      <c r="E686" s="2"/>
      <c r="I686" s="2"/>
      <c r="J686" s="2"/>
    </row>
    <row r="687" spans="5:10" ht="12.75" x14ac:dyDescent="0.2">
      <c r="E687" s="2"/>
      <c r="I687" s="2"/>
      <c r="J687" s="2"/>
    </row>
    <row r="688" spans="5:10" ht="12.75" x14ac:dyDescent="0.2">
      <c r="E688" s="2"/>
      <c r="I688" s="2"/>
      <c r="J688" s="2"/>
    </row>
    <row r="689" spans="5:10" ht="12.75" x14ac:dyDescent="0.2">
      <c r="E689" s="2"/>
      <c r="I689" s="2"/>
      <c r="J689" s="2"/>
    </row>
    <row r="690" spans="5:10" ht="12.75" x14ac:dyDescent="0.2">
      <c r="E690" s="2"/>
      <c r="I690" s="2"/>
      <c r="J690" s="2"/>
    </row>
    <row r="691" spans="5:10" ht="12.75" x14ac:dyDescent="0.2">
      <c r="E691" s="2"/>
      <c r="I691" s="2"/>
      <c r="J691" s="2"/>
    </row>
    <row r="692" spans="5:10" ht="12.75" x14ac:dyDescent="0.2">
      <c r="E692" s="2"/>
      <c r="I692" s="2"/>
      <c r="J692" s="2"/>
    </row>
    <row r="693" spans="5:10" ht="12.75" x14ac:dyDescent="0.2">
      <c r="E693" s="2"/>
      <c r="I693" s="2"/>
      <c r="J693" s="2"/>
    </row>
    <row r="694" spans="5:10" ht="12.75" x14ac:dyDescent="0.2">
      <c r="E694" s="2"/>
      <c r="I694" s="2"/>
      <c r="J694" s="2"/>
    </row>
    <row r="695" spans="5:10" ht="12.75" x14ac:dyDescent="0.2">
      <c r="E695" s="2"/>
      <c r="I695" s="2"/>
      <c r="J695" s="2"/>
    </row>
    <row r="696" spans="5:10" ht="12.75" x14ac:dyDescent="0.2">
      <c r="E696" s="2"/>
      <c r="I696" s="2"/>
      <c r="J696" s="2"/>
    </row>
    <row r="697" spans="5:10" ht="12.75" x14ac:dyDescent="0.2">
      <c r="E697" s="2"/>
      <c r="I697" s="2"/>
      <c r="J697" s="2"/>
    </row>
    <row r="698" spans="5:10" ht="12.75" x14ac:dyDescent="0.2">
      <c r="E698" s="2"/>
      <c r="I698" s="2"/>
      <c r="J698" s="2"/>
    </row>
    <row r="699" spans="5:10" ht="12.75" x14ac:dyDescent="0.2">
      <c r="E699" s="2"/>
      <c r="I699" s="2"/>
      <c r="J699" s="2"/>
    </row>
    <row r="700" spans="5:10" ht="12.75" x14ac:dyDescent="0.2">
      <c r="E700" s="2"/>
      <c r="I700" s="2"/>
      <c r="J700" s="2"/>
    </row>
    <row r="701" spans="5:10" ht="12.75" x14ac:dyDescent="0.2">
      <c r="E701" s="2"/>
      <c r="I701" s="2"/>
      <c r="J701" s="2"/>
    </row>
    <row r="702" spans="5:10" ht="12.75" x14ac:dyDescent="0.2">
      <c r="E702" s="2"/>
      <c r="I702" s="2"/>
      <c r="J702" s="2"/>
    </row>
    <row r="703" spans="5:10" ht="12.75" x14ac:dyDescent="0.2">
      <c r="E703" s="2"/>
      <c r="I703" s="2"/>
      <c r="J703" s="2"/>
    </row>
    <row r="704" spans="5:10" ht="12.75" x14ac:dyDescent="0.2">
      <c r="E704" s="2"/>
      <c r="I704" s="2"/>
      <c r="J704" s="2"/>
    </row>
    <row r="705" spans="5:10" ht="12.75" x14ac:dyDescent="0.2">
      <c r="E705" s="2"/>
      <c r="I705" s="2"/>
      <c r="J705" s="2"/>
    </row>
    <row r="706" spans="5:10" ht="12.75" x14ac:dyDescent="0.2">
      <c r="E706" s="2"/>
      <c r="I706" s="2"/>
      <c r="J706" s="2"/>
    </row>
    <row r="707" spans="5:10" ht="12.75" x14ac:dyDescent="0.2">
      <c r="E707" s="2"/>
      <c r="I707" s="2"/>
      <c r="J707" s="2"/>
    </row>
    <row r="708" spans="5:10" ht="12.75" x14ac:dyDescent="0.2">
      <c r="E708" s="2"/>
      <c r="I708" s="2"/>
      <c r="J708" s="2"/>
    </row>
    <row r="709" spans="5:10" ht="12.75" x14ac:dyDescent="0.2">
      <c r="E709" s="2"/>
      <c r="I709" s="2"/>
      <c r="J709" s="2"/>
    </row>
    <row r="710" spans="5:10" ht="12.75" x14ac:dyDescent="0.2">
      <c r="E710" s="2"/>
      <c r="I710" s="2"/>
      <c r="J710" s="2"/>
    </row>
    <row r="711" spans="5:10" ht="12.75" x14ac:dyDescent="0.2">
      <c r="E711" s="2"/>
      <c r="I711" s="2"/>
      <c r="J711" s="2"/>
    </row>
    <row r="712" spans="5:10" ht="12.75" x14ac:dyDescent="0.2">
      <c r="E712" s="2"/>
      <c r="I712" s="2"/>
      <c r="J712" s="2"/>
    </row>
    <row r="713" spans="5:10" ht="12.75" x14ac:dyDescent="0.2">
      <c r="E713" s="2"/>
      <c r="I713" s="2"/>
      <c r="J713" s="2"/>
    </row>
    <row r="714" spans="5:10" ht="12.75" x14ac:dyDescent="0.2">
      <c r="E714" s="2"/>
      <c r="I714" s="2"/>
      <c r="J714" s="2"/>
    </row>
    <row r="715" spans="5:10" ht="12.75" x14ac:dyDescent="0.2">
      <c r="E715" s="2"/>
      <c r="I715" s="2"/>
      <c r="J715" s="2"/>
    </row>
    <row r="716" spans="5:10" ht="12.75" x14ac:dyDescent="0.2">
      <c r="E716" s="2"/>
      <c r="I716" s="2"/>
      <c r="J716" s="2"/>
    </row>
    <row r="717" spans="5:10" ht="12.75" x14ac:dyDescent="0.2">
      <c r="E717" s="2"/>
      <c r="I717" s="2"/>
      <c r="J717" s="2"/>
    </row>
    <row r="718" spans="5:10" ht="12.75" x14ac:dyDescent="0.2">
      <c r="E718" s="2"/>
      <c r="I718" s="2"/>
      <c r="J718" s="2"/>
    </row>
    <row r="719" spans="5:10" ht="12.75" x14ac:dyDescent="0.2">
      <c r="E719" s="2"/>
      <c r="I719" s="2"/>
      <c r="J719" s="2"/>
    </row>
    <row r="720" spans="5:10" ht="12.75" x14ac:dyDescent="0.2">
      <c r="E720" s="2"/>
      <c r="I720" s="2"/>
      <c r="J720" s="2"/>
    </row>
    <row r="721" spans="5:10" ht="12.75" x14ac:dyDescent="0.2">
      <c r="E721" s="2"/>
      <c r="I721" s="2"/>
      <c r="J721" s="2"/>
    </row>
    <row r="722" spans="5:10" ht="12.75" x14ac:dyDescent="0.2">
      <c r="E722" s="2"/>
      <c r="I722" s="2"/>
      <c r="J722" s="2"/>
    </row>
    <row r="723" spans="5:10" ht="12.75" x14ac:dyDescent="0.2">
      <c r="E723" s="2"/>
      <c r="I723" s="2"/>
      <c r="J723" s="2"/>
    </row>
    <row r="724" spans="5:10" ht="12.75" x14ac:dyDescent="0.2">
      <c r="E724" s="2"/>
      <c r="I724" s="2"/>
      <c r="J724" s="2"/>
    </row>
    <row r="725" spans="5:10" ht="12.75" x14ac:dyDescent="0.2">
      <c r="E725" s="2"/>
      <c r="I725" s="2"/>
      <c r="J725" s="2"/>
    </row>
    <row r="726" spans="5:10" ht="12.75" x14ac:dyDescent="0.2">
      <c r="E726" s="2"/>
      <c r="I726" s="2"/>
      <c r="J726" s="2"/>
    </row>
    <row r="727" spans="5:10" ht="12.75" x14ac:dyDescent="0.2">
      <c r="E727" s="2"/>
      <c r="I727" s="2"/>
      <c r="J727" s="2"/>
    </row>
    <row r="728" spans="5:10" ht="12.75" x14ac:dyDescent="0.2">
      <c r="E728" s="2"/>
      <c r="I728" s="2"/>
      <c r="J728" s="2"/>
    </row>
    <row r="729" spans="5:10" ht="12.75" x14ac:dyDescent="0.2">
      <c r="E729" s="2"/>
      <c r="I729" s="2"/>
      <c r="J729" s="2"/>
    </row>
    <row r="730" spans="5:10" ht="12.75" x14ac:dyDescent="0.2">
      <c r="E730" s="2"/>
      <c r="I730" s="2"/>
      <c r="J730" s="2"/>
    </row>
    <row r="731" spans="5:10" ht="12.75" x14ac:dyDescent="0.2">
      <c r="E731" s="2"/>
      <c r="I731" s="2"/>
      <c r="J731" s="2"/>
    </row>
    <row r="732" spans="5:10" ht="12.75" x14ac:dyDescent="0.2">
      <c r="E732" s="2"/>
      <c r="I732" s="2"/>
      <c r="J732" s="2"/>
    </row>
    <row r="733" spans="5:10" ht="12.75" x14ac:dyDescent="0.2">
      <c r="E733" s="2"/>
      <c r="I733" s="2"/>
      <c r="J733" s="2"/>
    </row>
    <row r="734" spans="5:10" ht="12.75" x14ac:dyDescent="0.2">
      <c r="E734" s="2"/>
      <c r="I734" s="2"/>
      <c r="J734" s="2"/>
    </row>
    <row r="735" spans="5:10" ht="12.75" x14ac:dyDescent="0.2">
      <c r="E735" s="2"/>
      <c r="I735" s="2"/>
      <c r="J735" s="2"/>
    </row>
    <row r="736" spans="5:10" ht="12.75" x14ac:dyDescent="0.2">
      <c r="E736" s="2"/>
      <c r="I736" s="2"/>
      <c r="J736" s="2"/>
    </row>
    <row r="737" spans="5:10" ht="12.75" x14ac:dyDescent="0.2">
      <c r="E737" s="2"/>
      <c r="I737" s="2"/>
      <c r="J737" s="2"/>
    </row>
    <row r="738" spans="5:10" ht="12.75" x14ac:dyDescent="0.2">
      <c r="E738" s="2"/>
      <c r="I738" s="2"/>
      <c r="J738" s="2"/>
    </row>
    <row r="739" spans="5:10" ht="12.75" x14ac:dyDescent="0.2">
      <c r="E739" s="2"/>
      <c r="I739" s="2"/>
      <c r="J739" s="2"/>
    </row>
    <row r="740" spans="5:10" ht="12.75" x14ac:dyDescent="0.2">
      <c r="E740" s="2"/>
      <c r="I740" s="2"/>
      <c r="J740" s="2"/>
    </row>
    <row r="741" spans="5:10" ht="12.75" x14ac:dyDescent="0.2">
      <c r="E741" s="2"/>
      <c r="I741" s="2"/>
      <c r="J741" s="2"/>
    </row>
    <row r="742" spans="5:10" ht="12.75" x14ac:dyDescent="0.2">
      <c r="E742" s="2"/>
      <c r="I742" s="2"/>
      <c r="J742" s="2"/>
    </row>
    <row r="743" spans="5:10" ht="12.75" x14ac:dyDescent="0.2">
      <c r="E743" s="2"/>
      <c r="I743" s="2"/>
      <c r="J743" s="2"/>
    </row>
    <row r="744" spans="5:10" ht="12.75" x14ac:dyDescent="0.2">
      <c r="E744" s="2"/>
      <c r="I744" s="2"/>
      <c r="J744" s="2"/>
    </row>
    <row r="745" spans="5:10" ht="12.75" x14ac:dyDescent="0.2">
      <c r="E745" s="2"/>
      <c r="I745" s="2"/>
      <c r="J745" s="2"/>
    </row>
    <row r="746" spans="5:10" ht="12.75" x14ac:dyDescent="0.2">
      <c r="E746" s="2"/>
      <c r="I746" s="2"/>
      <c r="J746" s="2"/>
    </row>
    <row r="747" spans="5:10" ht="12.75" x14ac:dyDescent="0.2">
      <c r="E747" s="2"/>
      <c r="I747" s="2"/>
      <c r="J747" s="2"/>
    </row>
    <row r="748" spans="5:10" ht="12.75" x14ac:dyDescent="0.2">
      <c r="E748" s="2"/>
      <c r="I748" s="2"/>
      <c r="J748" s="2"/>
    </row>
    <row r="749" spans="5:10" ht="12.75" x14ac:dyDescent="0.2">
      <c r="E749" s="2"/>
      <c r="I749" s="2"/>
      <c r="J749" s="2"/>
    </row>
    <row r="750" spans="5:10" ht="12.75" x14ac:dyDescent="0.2">
      <c r="E750" s="2"/>
      <c r="I750" s="2"/>
      <c r="J750" s="2"/>
    </row>
    <row r="751" spans="5:10" ht="12.75" x14ac:dyDescent="0.2">
      <c r="E751" s="2"/>
      <c r="I751" s="2"/>
      <c r="J751" s="2"/>
    </row>
    <row r="752" spans="5:10" ht="12.75" x14ac:dyDescent="0.2">
      <c r="E752" s="2"/>
      <c r="I752" s="2"/>
      <c r="J752" s="2"/>
    </row>
    <row r="753" spans="5:10" ht="12.75" x14ac:dyDescent="0.2">
      <c r="E753" s="2"/>
      <c r="I753" s="2"/>
      <c r="J753" s="2"/>
    </row>
    <row r="754" spans="5:10" ht="12.75" x14ac:dyDescent="0.2">
      <c r="E754" s="2"/>
      <c r="I754" s="2"/>
      <c r="J754" s="2"/>
    </row>
    <row r="755" spans="5:10" ht="12.75" x14ac:dyDescent="0.2">
      <c r="E755" s="2"/>
      <c r="I755" s="2"/>
      <c r="J755" s="2"/>
    </row>
    <row r="756" spans="5:10" ht="12.75" x14ac:dyDescent="0.2">
      <c r="E756" s="2"/>
      <c r="I756" s="2"/>
      <c r="J756" s="2"/>
    </row>
    <row r="757" spans="5:10" ht="12.75" x14ac:dyDescent="0.2">
      <c r="E757" s="2"/>
      <c r="I757" s="2"/>
      <c r="J757" s="2"/>
    </row>
    <row r="758" spans="5:10" ht="12.75" x14ac:dyDescent="0.2">
      <c r="E758" s="2"/>
      <c r="I758" s="2"/>
      <c r="J758" s="2"/>
    </row>
    <row r="759" spans="5:10" ht="12.75" x14ac:dyDescent="0.2">
      <c r="E759" s="2"/>
      <c r="I759" s="2"/>
      <c r="J759" s="2"/>
    </row>
    <row r="760" spans="5:10" ht="12.75" x14ac:dyDescent="0.2">
      <c r="E760" s="2"/>
      <c r="I760" s="2"/>
      <c r="J760" s="2"/>
    </row>
    <row r="761" spans="5:10" ht="12.75" x14ac:dyDescent="0.2">
      <c r="E761" s="2"/>
      <c r="I761" s="2"/>
      <c r="J761" s="2"/>
    </row>
    <row r="762" spans="5:10" ht="12.75" x14ac:dyDescent="0.2">
      <c r="E762" s="2"/>
      <c r="I762" s="2"/>
      <c r="J762" s="2"/>
    </row>
    <row r="763" spans="5:10" ht="12.75" x14ac:dyDescent="0.2">
      <c r="E763" s="2"/>
      <c r="I763" s="2"/>
      <c r="J763" s="2"/>
    </row>
    <row r="764" spans="5:10" ht="12.75" x14ac:dyDescent="0.2">
      <c r="E764" s="2"/>
      <c r="I764" s="2"/>
      <c r="J764" s="2"/>
    </row>
    <row r="765" spans="5:10" ht="12.75" x14ac:dyDescent="0.2">
      <c r="E765" s="2"/>
      <c r="I765" s="2"/>
      <c r="J765" s="2"/>
    </row>
    <row r="766" spans="5:10" ht="12.75" x14ac:dyDescent="0.2">
      <c r="E766" s="2"/>
      <c r="I766" s="2"/>
      <c r="J766" s="2"/>
    </row>
    <row r="767" spans="5:10" ht="12.75" x14ac:dyDescent="0.2">
      <c r="E767" s="2"/>
      <c r="I767" s="2"/>
      <c r="J767" s="2"/>
    </row>
    <row r="768" spans="5:10" ht="12.75" x14ac:dyDescent="0.2">
      <c r="E768" s="2"/>
      <c r="I768" s="2"/>
      <c r="J768" s="2"/>
    </row>
    <row r="769" spans="5:10" ht="12.75" x14ac:dyDescent="0.2">
      <c r="E769" s="2"/>
      <c r="I769" s="2"/>
      <c r="J769" s="2"/>
    </row>
    <row r="770" spans="5:10" ht="12.75" x14ac:dyDescent="0.2">
      <c r="E770" s="2"/>
      <c r="I770" s="2"/>
      <c r="J770" s="2"/>
    </row>
    <row r="771" spans="5:10" ht="12.75" x14ac:dyDescent="0.2">
      <c r="E771" s="2"/>
      <c r="I771" s="2"/>
      <c r="J771" s="2"/>
    </row>
    <row r="772" spans="5:10" ht="12.75" x14ac:dyDescent="0.2">
      <c r="E772" s="2"/>
      <c r="I772" s="2"/>
      <c r="J772" s="2"/>
    </row>
    <row r="773" spans="5:10" ht="12.75" x14ac:dyDescent="0.2">
      <c r="E773" s="2"/>
      <c r="I773" s="2"/>
      <c r="J773" s="2"/>
    </row>
    <row r="774" spans="5:10" ht="12.75" x14ac:dyDescent="0.2">
      <c r="E774" s="2"/>
      <c r="I774" s="2"/>
      <c r="J774" s="2"/>
    </row>
    <row r="775" spans="5:10" ht="12.75" x14ac:dyDescent="0.2">
      <c r="E775" s="2"/>
      <c r="I775" s="2"/>
      <c r="J775" s="2"/>
    </row>
    <row r="776" spans="5:10" ht="12.75" x14ac:dyDescent="0.2">
      <c r="E776" s="2"/>
      <c r="I776" s="2"/>
      <c r="J776" s="2"/>
    </row>
    <row r="777" spans="5:10" ht="12.75" x14ac:dyDescent="0.2">
      <c r="E777" s="2"/>
      <c r="I777" s="2"/>
      <c r="J777" s="2"/>
    </row>
    <row r="778" spans="5:10" ht="12.75" x14ac:dyDescent="0.2">
      <c r="E778" s="2"/>
      <c r="I778" s="2"/>
      <c r="J778" s="2"/>
    </row>
    <row r="779" spans="5:10" ht="12.75" x14ac:dyDescent="0.2">
      <c r="E779" s="2"/>
      <c r="I779" s="2"/>
      <c r="J779" s="2"/>
    </row>
    <row r="780" spans="5:10" ht="12.75" x14ac:dyDescent="0.2">
      <c r="E780" s="2"/>
      <c r="I780" s="2"/>
      <c r="J780" s="2"/>
    </row>
    <row r="781" spans="5:10" ht="12.75" x14ac:dyDescent="0.2">
      <c r="E781" s="2"/>
      <c r="I781" s="2"/>
      <c r="J781" s="2"/>
    </row>
    <row r="782" spans="5:10" ht="12.75" x14ac:dyDescent="0.2">
      <c r="E782" s="2"/>
      <c r="I782" s="2"/>
      <c r="J782" s="2"/>
    </row>
    <row r="783" spans="5:10" ht="12.75" x14ac:dyDescent="0.2">
      <c r="E783" s="2"/>
      <c r="I783" s="2"/>
      <c r="J783" s="2"/>
    </row>
    <row r="784" spans="5:10" ht="12.75" x14ac:dyDescent="0.2">
      <c r="E784" s="2"/>
      <c r="I784" s="2"/>
      <c r="J784" s="2"/>
    </row>
    <row r="785" spans="5:10" ht="12.75" x14ac:dyDescent="0.2">
      <c r="E785" s="2"/>
      <c r="I785" s="2"/>
      <c r="J785" s="2"/>
    </row>
    <row r="786" spans="5:10" ht="12.75" x14ac:dyDescent="0.2">
      <c r="E786" s="2"/>
      <c r="I786" s="2"/>
      <c r="J786" s="2"/>
    </row>
    <row r="787" spans="5:10" ht="12.75" x14ac:dyDescent="0.2">
      <c r="E787" s="2"/>
      <c r="I787" s="2"/>
      <c r="J787" s="2"/>
    </row>
    <row r="788" spans="5:10" ht="12.75" x14ac:dyDescent="0.2">
      <c r="E788" s="2"/>
      <c r="I788" s="2"/>
      <c r="J788" s="2"/>
    </row>
    <row r="789" spans="5:10" ht="12.75" x14ac:dyDescent="0.2">
      <c r="E789" s="2"/>
      <c r="I789" s="2"/>
      <c r="J789" s="2"/>
    </row>
    <row r="790" spans="5:10" ht="12.75" x14ac:dyDescent="0.2">
      <c r="E790" s="2"/>
      <c r="I790" s="2"/>
      <c r="J790" s="2"/>
    </row>
    <row r="791" spans="5:10" ht="12.75" x14ac:dyDescent="0.2">
      <c r="E791" s="2"/>
      <c r="I791" s="2"/>
      <c r="J791" s="2"/>
    </row>
    <row r="792" spans="5:10" ht="12.75" x14ac:dyDescent="0.2">
      <c r="E792" s="2"/>
      <c r="I792" s="2"/>
      <c r="J792" s="2"/>
    </row>
    <row r="793" spans="5:10" ht="12.75" x14ac:dyDescent="0.2">
      <c r="E793" s="2"/>
      <c r="I793" s="2"/>
      <c r="J793" s="2"/>
    </row>
    <row r="794" spans="5:10" ht="12.75" x14ac:dyDescent="0.2">
      <c r="E794" s="2"/>
      <c r="I794" s="2"/>
      <c r="J794" s="2"/>
    </row>
    <row r="795" spans="5:10" ht="12.75" x14ac:dyDescent="0.2">
      <c r="E795" s="2"/>
      <c r="I795" s="2"/>
      <c r="J795" s="2"/>
    </row>
    <row r="796" spans="5:10" ht="12.75" x14ac:dyDescent="0.2">
      <c r="E796" s="2"/>
      <c r="I796" s="2"/>
      <c r="J796" s="2"/>
    </row>
    <row r="797" spans="5:10" ht="12.75" x14ac:dyDescent="0.2">
      <c r="E797" s="2"/>
      <c r="I797" s="2"/>
      <c r="J797" s="2"/>
    </row>
    <row r="798" spans="5:10" ht="12.75" x14ac:dyDescent="0.2">
      <c r="E798" s="2"/>
      <c r="I798" s="2"/>
      <c r="J798" s="2"/>
    </row>
    <row r="799" spans="5:10" ht="12.75" x14ac:dyDescent="0.2">
      <c r="E799" s="2"/>
      <c r="I799" s="2"/>
      <c r="J799" s="2"/>
    </row>
    <row r="800" spans="5:10" ht="12.75" x14ac:dyDescent="0.2">
      <c r="E800" s="2"/>
      <c r="I800" s="2"/>
      <c r="J800" s="2"/>
    </row>
    <row r="801" spans="5:10" ht="12.75" x14ac:dyDescent="0.2">
      <c r="E801" s="2"/>
      <c r="I801" s="2"/>
      <c r="J801" s="2"/>
    </row>
    <row r="802" spans="5:10" ht="12.75" x14ac:dyDescent="0.2">
      <c r="E802" s="2"/>
      <c r="I802" s="2"/>
      <c r="J802" s="2"/>
    </row>
    <row r="803" spans="5:10" ht="12.75" x14ac:dyDescent="0.2">
      <c r="E803" s="2"/>
      <c r="I803" s="2"/>
      <c r="J803" s="2"/>
    </row>
    <row r="804" spans="5:10" ht="12.75" x14ac:dyDescent="0.2">
      <c r="E804" s="2"/>
      <c r="I804" s="2"/>
      <c r="J804" s="2"/>
    </row>
    <row r="805" spans="5:10" ht="12.75" x14ac:dyDescent="0.2">
      <c r="E805" s="2"/>
      <c r="I805" s="2"/>
      <c r="J805" s="2"/>
    </row>
    <row r="806" spans="5:10" ht="12.75" x14ac:dyDescent="0.2">
      <c r="E806" s="2"/>
      <c r="I806" s="2"/>
      <c r="J806" s="2"/>
    </row>
    <row r="807" spans="5:10" ht="12.75" x14ac:dyDescent="0.2">
      <c r="E807" s="2"/>
      <c r="I807" s="2"/>
      <c r="J807" s="2"/>
    </row>
    <row r="808" spans="5:10" ht="12.75" x14ac:dyDescent="0.2">
      <c r="E808" s="2"/>
      <c r="I808" s="2"/>
      <c r="J808" s="2"/>
    </row>
    <row r="809" spans="5:10" ht="12.75" x14ac:dyDescent="0.2">
      <c r="E809" s="2"/>
      <c r="I809" s="2"/>
      <c r="J809" s="2"/>
    </row>
    <row r="810" spans="5:10" ht="12.75" x14ac:dyDescent="0.2">
      <c r="E810" s="2"/>
      <c r="I810" s="2"/>
      <c r="J810" s="2"/>
    </row>
    <row r="811" spans="5:10" ht="12.75" x14ac:dyDescent="0.2">
      <c r="E811" s="2"/>
      <c r="I811" s="2"/>
      <c r="J811" s="2"/>
    </row>
    <row r="812" spans="5:10" ht="12.75" x14ac:dyDescent="0.2">
      <c r="E812" s="2"/>
      <c r="I812" s="2"/>
      <c r="J812" s="2"/>
    </row>
    <row r="813" spans="5:10" ht="12.75" x14ac:dyDescent="0.2">
      <c r="E813" s="2"/>
      <c r="I813" s="2"/>
      <c r="J813" s="2"/>
    </row>
    <row r="814" spans="5:10" ht="12.75" x14ac:dyDescent="0.2">
      <c r="E814" s="2"/>
      <c r="I814" s="2"/>
      <c r="J814" s="2"/>
    </row>
    <row r="815" spans="5:10" ht="12.75" x14ac:dyDescent="0.2">
      <c r="E815" s="2"/>
      <c r="I815" s="2"/>
      <c r="J815" s="2"/>
    </row>
    <row r="816" spans="5:10" ht="12.75" x14ac:dyDescent="0.2">
      <c r="E816" s="2"/>
      <c r="I816" s="2"/>
      <c r="J816" s="2"/>
    </row>
    <row r="817" spans="5:10" ht="12.75" x14ac:dyDescent="0.2">
      <c r="E817" s="2"/>
      <c r="I817" s="2"/>
      <c r="J817" s="2"/>
    </row>
    <row r="818" spans="5:10" ht="12.75" x14ac:dyDescent="0.2">
      <c r="E818" s="2"/>
      <c r="I818" s="2"/>
      <c r="J818" s="2"/>
    </row>
    <row r="819" spans="5:10" ht="12.75" x14ac:dyDescent="0.2">
      <c r="E819" s="2"/>
      <c r="I819" s="2"/>
      <c r="J819" s="2"/>
    </row>
    <row r="820" spans="5:10" ht="12.75" x14ac:dyDescent="0.2">
      <c r="E820" s="2"/>
      <c r="I820" s="2"/>
      <c r="J820" s="2"/>
    </row>
    <row r="821" spans="5:10" ht="12.75" x14ac:dyDescent="0.2">
      <c r="E821" s="2"/>
      <c r="I821" s="2"/>
      <c r="J821" s="2"/>
    </row>
    <row r="822" spans="5:10" ht="12.75" x14ac:dyDescent="0.2">
      <c r="E822" s="2"/>
      <c r="I822" s="2"/>
      <c r="J822" s="2"/>
    </row>
    <row r="823" spans="5:10" ht="12.75" x14ac:dyDescent="0.2">
      <c r="E823" s="2"/>
      <c r="I823" s="2"/>
      <c r="J823" s="2"/>
    </row>
    <row r="824" spans="5:10" ht="12.75" x14ac:dyDescent="0.2">
      <c r="E824" s="2"/>
      <c r="I824" s="2"/>
      <c r="J824" s="2"/>
    </row>
    <row r="825" spans="5:10" ht="12.75" x14ac:dyDescent="0.2">
      <c r="E825" s="2"/>
      <c r="I825" s="2"/>
      <c r="J825" s="2"/>
    </row>
    <row r="826" spans="5:10" ht="12.75" x14ac:dyDescent="0.2">
      <c r="E826" s="2"/>
      <c r="I826" s="2"/>
      <c r="J826" s="2"/>
    </row>
    <row r="827" spans="5:10" ht="12.75" x14ac:dyDescent="0.2">
      <c r="E827" s="2"/>
      <c r="I827" s="2"/>
      <c r="J827" s="2"/>
    </row>
    <row r="828" spans="5:10" ht="12.75" x14ac:dyDescent="0.2">
      <c r="E828" s="2"/>
      <c r="I828" s="2"/>
      <c r="J828" s="2"/>
    </row>
    <row r="829" spans="5:10" ht="12.75" x14ac:dyDescent="0.2">
      <c r="E829" s="2"/>
      <c r="I829" s="2"/>
      <c r="J829" s="2"/>
    </row>
    <row r="830" spans="5:10" ht="12.75" x14ac:dyDescent="0.2">
      <c r="E830" s="2"/>
      <c r="I830" s="2"/>
      <c r="J830" s="2"/>
    </row>
    <row r="831" spans="5:10" ht="12.75" x14ac:dyDescent="0.2">
      <c r="E831" s="2"/>
      <c r="I831" s="2"/>
      <c r="J831" s="2"/>
    </row>
    <row r="832" spans="5:10" ht="12.75" x14ac:dyDescent="0.2">
      <c r="E832" s="2"/>
      <c r="I832" s="2"/>
      <c r="J832" s="2"/>
    </row>
    <row r="833" spans="5:10" ht="12.75" x14ac:dyDescent="0.2">
      <c r="E833" s="2"/>
      <c r="I833" s="2"/>
      <c r="J833" s="2"/>
    </row>
    <row r="834" spans="5:10" ht="12.75" x14ac:dyDescent="0.2">
      <c r="E834" s="2"/>
      <c r="I834" s="2"/>
      <c r="J834" s="2"/>
    </row>
    <row r="835" spans="5:10" ht="12.75" x14ac:dyDescent="0.2">
      <c r="E835" s="2"/>
      <c r="I835" s="2"/>
      <c r="J835" s="2"/>
    </row>
    <row r="836" spans="5:10" ht="12.75" x14ac:dyDescent="0.2">
      <c r="E836" s="2"/>
      <c r="I836" s="2"/>
      <c r="J836" s="2"/>
    </row>
    <row r="837" spans="5:10" ht="12.75" x14ac:dyDescent="0.2">
      <c r="E837" s="2"/>
      <c r="I837" s="2"/>
      <c r="J837" s="2"/>
    </row>
    <row r="838" spans="5:10" ht="12.75" x14ac:dyDescent="0.2">
      <c r="E838" s="2"/>
      <c r="I838" s="2"/>
      <c r="J838" s="2"/>
    </row>
    <row r="839" spans="5:10" ht="12.75" x14ac:dyDescent="0.2">
      <c r="E839" s="2"/>
      <c r="I839" s="2"/>
      <c r="J839" s="2"/>
    </row>
    <row r="840" spans="5:10" ht="12.75" x14ac:dyDescent="0.2">
      <c r="E840" s="2"/>
      <c r="I840" s="2"/>
      <c r="J840" s="2"/>
    </row>
    <row r="841" spans="5:10" ht="12.75" x14ac:dyDescent="0.2">
      <c r="E841" s="2"/>
      <c r="I841" s="2"/>
      <c r="J841" s="2"/>
    </row>
    <row r="842" spans="5:10" ht="12.75" x14ac:dyDescent="0.2">
      <c r="E842" s="2"/>
      <c r="I842" s="2"/>
      <c r="J842" s="2"/>
    </row>
    <row r="843" spans="5:10" ht="12.75" x14ac:dyDescent="0.2">
      <c r="E843" s="2"/>
      <c r="I843" s="2"/>
      <c r="J843" s="2"/>
    </row>
    <row r="844" spans="5:10" ht="12.75" x14ac:dyDescent="0.2">
      <c r="E844" s="2"/>
      <c r="I844" s="2"/>
      <c r="J844" s="2"/>
    </row>
    <row r="845" spans="5:10" ht="12.75" x14ac:dyDescent="0.2">
      <c r="E845" s="2"/>
      <c r="I845" s="2"/>
      <c r="J845" s="2"/>
    </row>
    <row r="846" spans="5:10" ht="12.75" x14ac:dyDescent="0.2">
      <c r="E846" s="2"/>
      <c r="I846" s="2"/>
      <c r="J846" s="2"/>
    </row>
    <row r="847" spans="5:10" ht="12.75" x14ac:dyDescent="0.2">
      <c r="E847" s="2"/>
      <c r="I847" s="2"/>
      <c r="J847" s="2"/>
    </row>
    <row r="848" spans="5:10" ht="12.75" x14ac:dyDescent="0.2">
      <c r="E848" s="2"/>
      <c r="I848" s="2"/>
      <c r="J848" s="2"/>
    </row>
    <row r="849" spans="5:10" ht="12.75" x14ac:dyDescent="0.2">
      <c r="E849" s="2"/>
      <c r="I849" s="2"/>
      <c r="J849" s="2"/>
    </row>
    <row r="850" spans="5:10" ht="12.75" x14ac:dyDescent="0.2">
      <c r="E850" s="2"/>
      <c r="I850" s="2"/>
      <c r="J850" s="2"/>
    </row>
    <row r="851" spans="5:10" ht="12.75" x14ac:dyDescent="0.2">
      <c r="E851" s="2"/>
      <c r="I851" s="2"/>
      <c r="J851" s="2"/>
    </row>
    <row r="852" spans="5:10" ht="12.75" x14ac:dyDescent="0.2">
      <c r="E852" s="2"/>
      <c r="I852" s="2"/>
      <c r="J852" s="2"/>
    </row>
    <row r="853" spans="5:10" ht="12.75" x14ac:dyDescent="0.2">
      <c r="E853" s="2"/>
      <c r="I853" s="2"/>
      <c r="J853" s="2"/>
    </row>
    <row r="854" spans="5:10" ht="12.75" x14ac:dyDescent="0.2">
      <c r="E854" s="2"/>
      <c r="I854" s="2"/>
      <c r="J854" s="2"/>
    </row>
    <row r="855" spans="5:10" ht="12.75" x14ac:dyDescent="0.2">
      <c r="E855" s="2"/>
      <c r="I855" s="2"/>
      <c r="J855" s="2"/>
    </row>
    <row r="856" spans="5:10" ht="12.75" x14ac:dyDescent="0.2">
      <c r="E856" s="2"/>
      <c r="I856" s="2"/>
      <c r="J856" s="2"/>
    </row>
    <row r="857" spans="5:10" ht="12.75" x14ac:dyDescent="0.2">
      <c r="E857" s="2"/>
      <c r="I857" s="2"/>
      <c r="J857" s="2"/>
    </row>
    <row r="858" spans="5:10" ht="12.75" x14ac:dyDescent="0.2">
      <c r="E858" s="2"/>
      <c r="I858" s="2"/>
      <c r="J858" s="2"/>
    </row>
    <row r="859" spans="5:10" ht="12.75" x14ac:dyDescent="0.2">
      <c r="E859" s="2"/>
      <c r="I859" s="2"/>
      <c r="J859" s="2"/>
    </row>
    <row r="860" spans="5:10" ht="12.75" x14ac:dyDescent="0.2">
      <c r="E860" s="2"/>
      <c r="I860" s="2"/>
      <c r="J860" s="2"/>
    </row>
    <row r="861" spans="5:10" ht="12.75" x14ac:dyDescent="0.2">
      <c r="E861" s="2"/>
      <c r="I861" s="2"/>
      <c r="J861" s="2"/>
    </row>
    <row r="862" spans="5:10" ht="12.75" x14ac:dyDescent="0.2">
      <c r="E862" s="2"/>
      <c r="I862" s="2"/>
      <c r="J862" s="2"/>
    </row>
    <row r="863" spans="5:10" ht="12.75" x14ac:dyDescent="0.2">
      <c r="E863" s="2"/>
      <c r="I863" s="2"/>
      <c r="J863" s="2"/>
    </row>
    <row r="864" spans="5:10" ht="12.75" x14ac:dyDescent="0.2">
      <c r="E864" s="2"/>
      <c r="I864" s="2"/>
      <c r="J864" s="2"/>
    </row>
    <row r="865" spans="5:10" ht="12.75" x14ac:dyDescent="0.2">
      <c r="E865" s="2"/>
      <c r="I865" s="2"/>
      <c r="J865" s="2"/>
    </row>
    <row r="866" spans="5:10" ht="12.75" x14ac:dyDescent="0.2">
      <c r="E866" s="2"/>
      <c r="I866" s="2"/>
      <c r="J866" s="2"/>
    </row>
    <row r="867" spans="5:10" ht="12.75" x14ac:dyDescent="0.2">
      <c r="E867" s="2"/>
      <c r="I867" s="2"/>
      <c r="J867" s="2"/>
    </row>
    <row r="868" spans="5:10" ht="12.75" x14ac:dyDescent="0.2">
      <c r="E868" s="2"/>
      <c r="I868" s="2"/>
      <c r="J868" s="2"/>
    </row>
    <row r="869" spans="5:10" ht="12.75" x14ac:dyDescent="0.2">
      <c r="E869" s="2"/>
      <c r="I869" s="2"/>
      <c r="J869" s="2"/>
    </row>
    <row r="870" spans="5:10" ht="12.75" x14ac:dyDescent="0.2">
      <c r="E870" s="2"/>
      <c r="I870" s="2"/>
      <c r="J870" s="2"/>
    </row>
    <row r="871" spans="5:10" ht="12.75" x14ac:dyDescent="0.2">
      <c r="E871" s="2"/>
      <c r="I871" s="2"/>
      <c r="J871" s="2"/>
    </row>
    <row r="872" spans="5:10" ht="12.75" x14ac:dyDescent="0.2">
      <c r="E872" s="2"/>
      <c r="I872" s="2"/>
      <c r="J872" s="2"/>
    </row>
    <row r="873" spans="5:10" ht="12.75" x14ac:dyDescent="0.2">
      <c r="E873" s="2"/>
      <c r="I873" s="2"/>
      <c r="J873" s="2"/>
    </row>
    <row r="874" spans="5:10" ht="12.75" x14ac:dyDescent="0.2">
      <c r="E874" s="2"/>
      <c r="I874" s="2"/>
      <c r="J874" s="2"/>
    </row>
    <row r="875" spans="5:10" ht="12.75" x14ac:dyDescent="0.2">
      <c r="E875" s="2"/>
      <c r="I875" s="2"/>
      <c r="J875" s="2"/>
    </row>
    <row r="876" spans="5:10" ht="12.75" x14ac:dyDescent="0.2">
      <c r="E876" s="2"/>
      <c r="I876" s="2"/>
      <c r="J876" s="2"/>
    </row>
    <row r="877" spans="5:10" ht="12.75" x14ac:dyDescent="0.2">
      <c r="E877" s="2"/>
      <c r="I877" s="2"/>
      <c r="J877" s="2"/>
    </row>
    <row r="878" spans="5:10" ht="12.75" x14ac:dyDescent="0.2">
      <c r="E878" s="2"/>
      <c r="I878" s="2"/>
      <c r="J878" s="2"/>
    </row>
    <row r="879" spans="5:10" ht="12.75" x14ac:dyDescent="0.2">
      <c r="E879" s="2"/>
      <c r="I879" s="2"/>
      <c r="J879" s="2"/>
    </row>
    <row r="880" spans="5:10" ht="12.75" x14ac:dyDescent="0.2">
      <c r="E880" s="2"/>
      <c r="I880" s="2"/>
      <c r="J880" s="2"/>
    </row>
    <row r="881" spans="5:10" ht="12.75" x14ac:dyDescent="0.2">
      <c r="E881" s="2"/>
      <c r="I881" s="2"/>
      <c r="J881" s="2"/>
    </row>
    <row r="882" spans="5:10" ht="12.75" x14ac:dyDescent="0.2">
      <c r="E882" s="2"/>
      <c r="I882" s="2"/>
      <c r="J882" s="2"/>
    </row>
    <row r="883" spans="5:10" ht="12.75" x14ac:dyDescent="0.2">
      <c r="E883" s="2"/>
      <c r="I883" s="2"/>
      <c r="J883" s="2"/>
    </row>
    <row r="884" spans="5:10" ht="12.75" x14ac:dyDescent="0.2">
      <c r="E884" s="2"/>
      <c r="I884" s="2"/>
      <c r="J884" s="2"/>
    </row>
    <row r="885" spans="5:10" ht="12.75" x14ac:dyDescent="0.2">
      <c r="E885" s="2"/>
      <c r="I885" s="2"/>
      <c r="J885" s="2"/>
    </row>
    <row r="886" spans="5:10" ht="12.75" x14ac:dyDescent="0.2">
      <c r="E886" s="2"/>
      <c r="I886" s="2"/>
      <c r="J886" s="2"/>
    </row>
    <row r="887" spans="5:10" ht="12.75" x14ac:dyDescent="0.2">
      <c r="E887" s="2"/>
      <c r="I887" s="2"/>
      <c r="J887" s="2"/>
    </row>
    <row r="888" spans="5:10" ht="12.75" x14ac:dyDescent="0.2">
      <c r="E888" s="2"/>
      <c r="I888" s="2"/>
      <c r="J888" s="2"/>
    </row>
    <row r="889" spans="5:10" ht="12.75" x14ac:dyDescent="0.2">
      <c r="E889" s="2"/>
      <c r="I889" s="2"/>
      <c r="J889" s="2"/>
    </row>
    <row r="890" spans="5:10" ht="12.75" x14ac:dyDescent="0.2">
      <c r="E890" s="2"/>
      <c r="I890" s="2"/>
      <c r="J890" s="2"/>
    </row>
    <row r="891" spans="5:10" ht="12.75" x14ac:dyDescent="0.2">
      <c r="E891" s="2"/>
      <c r="I891" s="2"/>
      <c r="J891" s="2"/>
    </row>
    <row r="892" spans="5:10" ht="12.75" x14ac:dyDescent="0.2">
      <c r="E892" s="2"/>
      <c r="I892" s="2"/>
      <c r="J892" s="2"/>
    </row>
    <row r="893" spans="5:10" ht="12.75" x14ac:dyDescent="0.2">
      <c r="E893" s="2"/>
      <c r="I893" s="2"/>
      <c r="J893" s="2"/>
    </row>
    <row r="894" spans="5:10" ht="12.75" x14ac:dyDescent="0.2">
      <c r="E894" s="2"/>
      <c r="I894" s="2"/>
      <c r="J894" s="2"/>
    </row>
    <row r="895" spans="5:10" ht="12.75" x14ac:dyDescent="0.2">
      <c r="E895" s="2"/>
      <c r="I895" s="2"/>
      <c r="J895" s="2"/>
    </row>
    <row r="896" spans="5:10" ht="12.75" x14ac:dyDescent="0.2">
      <c r="E896" s="2"/>
      <c r="I896" s="2"/>
      <c r="J896" s="2"/>
    </row>
    <row r="897" spans="5:10" ht="12.75" x14ac:dyDescent="0.2">
      <c r="E897" s="2"/>
      <c r="I897" s="2"/>
      <c r="J897" s="2"/>
    </row>
    <row r="898" spans="5:10" ht="12.75" x14ac:dyDescent="0.2">
      <c r="E898" s="2"/>
      <c r="I898" s="2"/>
      <c r="J898" s="2"/>
    </row>
    <row r="899" spans="5:10" ht="12.75" x14ac:dyDescent="0.2">
      <c r="E899" s="2"/>
      <c r="I899" s="2"/>
      <c r="J899" s="2"/>
    </row>
    <row r="900" spans="5:10" ht="12.75" x14ac:dyDescent="0.2">
      <c r="E900" s="2"/>
      <c r="I900" s="2"/>
      <c r="J900" s="2"/>
    </row>
    <row r="901" spans="5:10" ht="12.75" x14ac:dyDescent="0.2">
      <c r="E901" s="2"/>
      <c r="I901" s="2"/>
      <c r="J901" s="2"/>
    </row>
    <row r="902" spans="5:10" ht="12.75" x14ac:dyDescent="0.2">
      <c r="E902" s="2"/>
      <c r="I902" s="2"/>
      <c r="J902" s="2"/>
    </row>
    <row r="903" spans="5:10" ht="12.75" x14ac:dyDescent="0.2">
      <c r="E903" s="2"/>
      <c r="I903" s="2"/>
      <c r="J903" s="2"/>
    </row>
    <row r="904" spans="5:10" ht="12.75" x14ac:dyDescent="0.2">
      <c r="E904" s="2"/>
      <c r="I904" s="2"/>
      <c r="J904" s="2"/>
    </row>
    <row r="905" spans="5:10" ht="12.75" x14ac:dyDescent="0.2">
      <c r="E905" s="2"/>
      <c r="I905" s="2"/>
      <c r="J905" s="2"/>
    </row>
    <row r="906" spans="5:10" ht="12.75" x14ac:dyDescent="0.2">
      <c r="E906" s="2"/>
      <c r="I906" s="2"/>
      <c r="J906" s="2"/>
    </row>
    <row r="907" spans="5:10" ht="12.75" x14ac:dyDescent="0.2">
      <c r="E907" s="2"/>
      <c r="I907" s="2"/>
      <c r="J907" s="2"/>
    </row>
    <row r="908" spans="5:10" ht="12.75" x14ac:dyDescent="0.2">
      <c r="E908" s="2"/>
      <c r="I908" s="2"/>
      <c r="J908" s="2"/>
    </row>
    <row r="909" spans="5:10" ht="12.75" x14ac:dyDescent="0.2">
      <c r="E909" s="2"/>
      <c r="I909" s="2"/>
      <c r="J909" s="2"/>
    </row>
    <row r="910" spans="5:10" ht="12.75" x14ac:dyDescent="0.2">
      <c r="E910" s="2"/>
      <c r="I910" s="2"/>
      <c r="J910" s="2"/>
    </row>
    <row r="911" spans="5:10" ht="12.75" x14ac:dyDescent="0.2">
      <c r="E911" s="2"/>
      <c r="I911" s="2"/>
      <c r="J911" s="2"/>
    </row>
    <row r="912" spans="5:10" ht="12.75" x14ac:dyDescent="0.2">
      <c r="E912" s="2"/>
      <c r="I912" s="2"/>
      <c r="J912" s="2"/>
    </row>
    <row r="913" spans="5:10" ht="12.75" x14ac:dyDescent="0.2">
      <c r="E913" s="2"/>
      <c r="I913" s="2"/>
      <c r="J913" s="2"/>
    </row>
    <row r="914" spans="5:10" ht="12.75" x14ac:dyDescent="0.2">
      <c r="E914" s="2"/>
      <c r="I914" s="2"/>
      <c r="J914" s="2"/>
    </row>
    <row r="915" spans="5:10" ht="12.75" x14ac:dyDescent="0.2">
      <c r="E915" s="2"/>
      <c r="I915" s="2"/>
      <c r="J915" s="2"/>
    </row>
    <row r="916" spans="5:10" ht="12.75" x14ac:dyDescent="0.2">
      <c r="E916" s="2"/>
      <c r="I916" s="2"/>
      <c r="J916" s="2"/>
    </row>
    <row r="917" spans="5:10" ht="12.75" x14ac:dyDescent="0.2">
      <c r="E917" s="2"/>
      <c r="I917" s="2"/>
      <c r="J917" s="2"/>
    </row>
    <row r="918" spans="5:10" ht="12.75" x14ac:dyDescent="0.2">
      <c r="E918" s="2"/>
      <c r="I918" s="2"/>
      <c r="J918" s="2"/>
    </row>
    <row r="919" spans="5:10" ht="12.75" x14ac:dyDescent="0.2">
      <c r="E919" s="2"/>
      <c r="I919" s="2"/>
      <c r="J919" s="2"/>
    </row>
    <row r="920" spans="5:10" ht="12.75" x14ac:dyDescent="0.2">
      <c r="E920" s="2"/>
      <c r="I920" s="2"/>
      <c r="J920" s="2"/>
    </row>
    <row r="921" spans="5:10" ht="12.75" x14ac:dyDescent="0.2">
      <c r="E921" s="2"/>
      <c r="I921" s="2"/>
      <c r="J921" s="2"/>
    </row>
    <row r="922" spans="5:10" ht="12.75" x14ac:dyDescent="0.2">
      <c r="E922" s="2"/>
      <c r="I922" s="2"/>
      <c r="J922" s="2"/>
    </row>
    <row r="923" spans="5:10" ht="12.75" x14ac:dyDescent="0.2">
      <c r="E923" s="2"/>
      <c r="I923" s="2"/>
      <c r="J923" s="2"/>
    </row>
    <row r="924" spans="5:10" ht="12.75" x14ac:dyDescent="0.2">
      <c r="E924" s="2"/>
      <c r="I924" s="2"/>
      <c r="J924" s="2"/>
    </row>
    <row r="925" spans="5:10" ht="12.75" x14ac:dyDescent="0.2">
      <c r="E925" s="2"/>
      <c r="I925" s="2"/>
      <c r="J925" s="2"/>
    </row>
    <row r="926" spans="5:10" ht="12.75" x14ac:dyDescent="0.2">
      <c r="E926" s="2"/>
      <c r="I926" s="2"/>
      <c r="J926" s="2"/>
    </row>
    <row r="927" spans="5:10" ht="12.75" x14ac:dyDescent="0.2">
      <c r="E927" s="2"/>
      <c r="I927" s="2"/>
      <c r="J927" s="2"/>
    </row>
    <row r="928" spans="5:10" ht="12.75" x14ac:dyDescent="0.2">
      <c r="E928" s="2"/>
      <c r="I928" s="2"/>
      <c r="J928" s="2"/>
    </row>
    <row r="929" spans="5:10" ht="12.75" x14ac:dyDescent="0.2">
      <c r="E929" s="2"/>
      <c r="I929" s="2"/>
      <c r="J929" s="2"/>
    </row>
    <row r="930" spans="5:10" ht="12.75" x14ac:dyDescent="0.2">
      <c r="E930" s="2"/>
      <c r="I930" s="2"/>
      <c r="J930" s="2"/>
    </row>
    <row r="931" spans="5:10" ht="12.75" x14ac:dyDescent="0.2">
      <c r="E931" s="2"/>
      <c r="I931" s="2"/>
      <c r="J931" s="2"/>
    </row>
    <row r="932" spans="5:10" ht="12.75" x14ac:dyDescent="0.2">
      <c r="E932" s="2"/>
      <c r="I932" s="2"/>
      <c r="J932" s="2"/>
    </row>
    <row r="933" spans="5:10" ht="12.75" x14ac:dyDescent="0.2">
      <c r="E933" s="2"/>
      <c r="I933" s="2"/>
      <c r="J933" s="2"/>
    </row>
    <row r="934" spans="5:10" ht="12.75" x14ac:dyDescent="0.2">
      <c r="E934" s="2"/>
      <c r="I934" s="2"/>
      <c r="J934" s="2"/>
    </row>
    <row r="935" spans="5:10" ht="12.75" x14ac:dyDescent="0.2">
      <c r="E935" s="2"/>
      <c r="I935" s="2"/>
      <c r="J935" s="2"/>
    </row>
    <row r="936" spans="5:10" ht="12.75" x14ac:dyDescent="0.2">
      <c r="E936" s="2"/>
      <c r="I936" s="2"/>
      <c r="J936" s="2"/>
    </row>
    <row r="937" spans="5:10" ht="12.75" x14ac:dyDescent="0.2">
      <c r="E937" s="2"/>
      <c r="I937" s="2"/>
      <c r="J937" s="2"/>
    </row>
    <row r="938" spans="5:10" ht="12.75" x14ac:dyDescent="0.2">
      <c r="E938" s="2"/>
      <c r="I938" s="2"/>
      <c r="J938" s="2"/>
    </row>
    <row r="939" spans="5:10" ht="12.75" x14ac:dyDescent="0.2">
      <c r="E939" s="2"/>
      <c r="I939" s="2"/>
      <c r="J939" s="2"/>
    </row>
    <row r="940" spans="5:10" ht="12.75" x14ac:dyDescent="0.2">
      <c r="E940" s="2"/>
      <c r="I940" s="2"/>
      <c r="J940" s="2"/>
    </row>
    <row r="941" spans="5:10" ht="12.75" x14ac:dyDescent="0.2">
      <c r="E941" s="2"/>
      <c r="I941" s="2"/>
      <c r="J941" s="2"/>
    </row>
    <row r="942" spans="5:10" ht="12.75" x14ac:dyDescent="0.2">
      <c r="E942" s="2"/>
      <c r="I942" s="2"/>
      <c r="J942" s="2"/>
    </row>
    <row r="943" spans="5:10" ht="12.75" x14ac:dyDescent="0.2">
      <c r="E943" s="2"/>
      <c r="I943" s="2"/>
      <c r="J943" s="2"/>
    </row>
    <row r="944" spans="5:10" ht="12.75" x14ac:dyDescent="0.2">
      <c r="E944" s="2"/>
      <c r="I944" s="2"/>
      <c r="J944" s="2"/>
    </row>
    <row r="945" spans="5:10" ht="12.75" x14ac:dyDescent="0.2">
      <c r="E945" s="2"/>
      <c r="I945" s="2"/>
      <c r="J945" s="2"/>
    </row>
    <row r="946" spans="5:10" ht="12.75" x14ac:dyDescent="0.2">
      <c r="E946" s="2"/>
      <c r="I946" s="2"/>
      <c r="J946" s="2"/>
    </row>
    <row r="947" spans="5:10" ht="12.75" x14ac:dyDescent="0.2">
      <c r="E947" s="2"/>
      <c r="I947" s="2"/>
      <c r="J947" s="2"/>
    </row>
    <row r="948" spans="5:10" ht="12.75" x14ac:dyDescent="0.2">
      <c r="E948" s="2"/>
      <c r="I948" s="2"/>
      <c r="J948" s="2"/>
    </row>
    <row r="949" spans="5:10" ht="12.75" x14ac:dyDescent="0.2">
      <c r="E949" s="2"/>
      <c r="I949" s="2"/>
      <c r="J949" s="2"/>
    </row>
    <row r="950" spans="5:10" ht="12.75" x14ac:dyDescent="0.2">
      <c r="E950" s="2"/>
      <c r="I950" s="2"/>
      <c r="J950" s="2"/>
    </row>
    <row r="951" spans="5:10" ht="12.75" x14ac:dyDescent="0.2">
      <c r="E951" s="2"/>
      <c r="I951" s="2"/>
      <c r="J951" s="2"/>
    </row>
    <row r="952" spans="5:10" ht="12.75" x14ac:dyDescent="0.2">
      <c r="E952" s="2"/>
      <c r="I952" s="2"/>
      <c r="J952" s="2"/>
    </row>
    <row r="953" spans="5:10" ht="12.75" x14ac:dyDescent="0.2">
      <c r="E953" s="2"/>
      <c r="I953" s="2"/>
      <c r="J953" s="2"/>
    </row>
    <row r="954" spans="5:10" ht="12.75" x14ac:dyDescent="0.2">
      <c r="E954" s="2"/>
      <c r="I954" s="2"/>
      <c r="J954" s="2"/>
    </row>
    <row r="955" spans="5:10" ht="12.75" x14ac:dyDescent="0.2">
      <c r="E955" s="2"/>
      <c r="I955" s="2"/>
      <c r="J955" s="2"/>
    </row>
    <row r="956" spans="5:10" ht="12.75" x14ac:dyDescent="0.2">
      <c r="E956" s="2"/>
      <c r="I956" s="2"/>
      <c r="J956" s="2"/>
    </row>
    <row r="957" spans="5:10" ht="12.75" x14ac:dyDescent="0.2">
      <c r="E957" s="2"/>
      <c r="I957" s="2"/>
      <c r="J957" s="2"/>
    </row>
    <row r="958" spans="5:10" ht="12.75" x14ac:dyDescent="0.2">
      <c r="E958" s="2"/>
      <c r="I958" s="2"/>
      <c r="J958" s="2"/>
    </row>
    <row r="959" spans="5:10" ht="12.75" x14ac:dyDescent="0.2">
      <c r="E959" s="2"/>
      <c r="I959" s="2"/>
      <c r="J959" s="2"/>
    </row>
    <row r="960" spans="5:10" ht="12.75" x14ac:dyDescent="0.2">
      <c r="E960" s="2"/>
      <c r="I960" s="2"/>
      <c r="J960" s="2"/>
    </row>
    <row r="961" spans="5:10" ht="12.75" x14ac:dyDescent="0.2">
      <c r="E961" s="2"/>
      <c r="I961" s="2"/>
      <c r="J961" s="2"/>
    </row>
    <row r="962" spans="5:10" ht="12.75" x14ac:dyDescent="0.2">
      <c r="E962" s="2"/>
      <c r="I962" s="2"/>
      <c r="J962" s="2"/>
    </row>
    <row r="963" spans="5:10" ht="12.75" x14ac:dyDescent="0.2">
      <c r="E963" s="2"/>
      <c r="I963" s="2"/>
      <c r="J963" s="2"/>
    </row>
    <row r="964" spans="5:10" ht="12.75" x14ac:dyDescent="0.2">
      <c r="E964" s="2"/>
      <c r="I964" s="2"/>
      <c r="J964" s="2"/>
    </row>
    <row r="965" spans="5:10" ht="12.75" x14ac:dyDescent="0.2">
      <c r="E965" s="2"/>
      <c r="I965" s="2"/>
      <c r="J965" s="2"/>
    </row>
    <row r="966" spans="5:10" ht="12.75" x14ac:dyDescent="0.2">
      <c r="E966" s="2"/>
      <c r="I966" s="2"/>
      <c r="J966" s="2"/>
    </row>
    <row r="967" spans="5:10" ht="12.75" x14ac:dyDescent="0.2">
      <c r="E967" s="2"/>
      <c r="I967" s="2"/>
      <c r="J967" s="2"/>
    </row>
    <row r="968" spans="5:10" ht="12.75" x14ac:dyDescent="0.2">
      <c r="E968" s="2"/>
      <c r="I968" s="2"/>
      <c r="J968" s="2"/>
    </row>
    <row r="969" spans="5:10" ht="12.75" x14ac:dyDescent="0.2">
      <c r="E969" s="2"/>
      <c r="I969" s="2"/>
      <c r="J969" s="2"/>
    </row>
    <row r="970" spans="5:10" ht="12.75" x14ac:dyDescent="0.2">
      <c r="E970" s="2"/>
      <c r="I970" s="2"/>
      <c r="J970" s="2"/>
    </row>
    <row r="971" spans="5:10" ht="12.75" x14ac:dyDescent="0.2">
      <c r="E971" s="2"/>
      <c r="I971" s="2"/>
      <c r="J971" s="2"/>
    </row>
    <row r="972" spans="5:10" ht="12.75" x14ac:dyDescent="0.2">
      <c r="E972" s="2"/>
      <c r="I972" s="2"/>
      <c r="J972" s="2"/>
    </row>
    <row r="973" spans="5:10" ht="12.75" x14ac:dyDescent="0.2">
      <c r="E973" s="2"/>
      <c r="I973" s="2"/>
      <c r="J973" s="2"/>
    </row>
    <row r="974" spans="5:10" ht="12.75" x14ac:dyDescent="0.2">
      <c r="E974" s="2"/>
      <c r="I974" s="2"/>
      <c r="J974" s="2"/>
    </row>
    <row r="975" spans="5:10" ht="12.75" x14ac:dyDescent="0.2">
      <c r="E975" s="2"/>
      <c r="I975" s="2"/>
      <c r="J975" s="2"/>
    </row>
    <row r="976" spans="5:10" ht="12.75" x14ac:dyDescent="0.2">
      <c r="E976" s="2"/>
      <c r="I976" s="2"/>
      <c r="J976" s="2"/>
    </row>
    <row r="977" spans="5:10" ht="12.75" x14ac:dyDescent="0.2">
      <c r="E977" s="2"/>
      <c r="I977" s="2"/>
      <c r="J977" s="2"/>
    </row>
    <row r="978" spans="5:10" ht="12.75" x14ac:dyDescent="0.2">
      <c r="E978" s="2"/>
      <c r="I978" s="2"/>
      <c r="J978" s="2"/>
    </row>
    <row r="979" spans="5:10" ht="12.75" x14ac:dyDescent="0.2">
      <c r="E979" s="2"/>
      <c r="I979" s="2"/>
      <c r="J979" s="2"/>
    </row>
    <row r="980" spans="5:10" ht="12.75" x14ac:dyDescent="0.2">
      <c r="E980" s="2"/>
      <c r="I980" s="2"/>
      <c r="J980" s="2"/>
    </row>
    <row r="981" spans="5:10" ht="12.75" x14ac:dyDescent="0.2">
      <c r="E981" s="2"/>
      <c r="I981" s="2"/>
      <c r="J981" s="2"/>
    </row>
    <row r="982" spans="5:10" ht="12.75" x14ac:dyDescent="0.2">
      <c r="E982" s="2"/>
      <c r="I982" s="2"/>
      <c r="J982" s="2"/>
    </row>
    <row r="983" spans="5:10" ht="12.75" x14ac:dyDescent="0.2">
      <c r="E983" s="2"/>
      <c r="I983" s="2"/>
      <c r="J983" s="2"/>
    </row>
    <row r="984" spans="5:10" ht="12.75" x14ac:dyDescent="0.2">
      <c r="E984" s="2"/>
      <c r="I984" s="2"/>
      <c r="J984" s="2"/>
    </row>
    <row r="985" spans="5:10" ht="12.75" x14ac:dyDescent="0.2">
      <c r="E985" s="2"/>
      <c r="I985" s="2"/>
      <c r="J985" s="2"/>
    </row>
    <row r="986" spans="5:10" ht="12.75" x14ac:dyDescent="0.2">
      <c r="E986" s="2"/>
      <c r="I986" s="2"/>
      <c r="J986" s="2"/>
    </row>
    <row r="987" spans="5:10" ht="12.75" x14ac:dyDescent="0.2">
      <c r="E987" s="2"/>
      <c r="I987" s="2"/>
      <c r="J987" s="2"/>
    </row>
    <row r="988" spans="5:10" ht="12.75" x14ac:dyDescent="0.2">
      <c r="E988" s="2"/>
      <c r="I988" s="2"/>
      <c r="J988" s="2"/>
    </row>
    <row r="989" spans="5:10" ht="12.75" x14ac:dyDescent="0.2">
      <c r="E989" s="2"/>
      <c r="I989" s="2"/>
      <c r="J989" s="2"/>
    </row>
    <row r="990" spans="5:10" ht="12.75" x14ac:dyDescent="0.2">
      <c r="E990" s="2"/>
      <c r="I990" s="2"/>
      <c r="J990" s="2"/>
    </row>
    <row r="991" spans="5:10" ht="12.75" x14ac:dyDescent="0.2">
      <c r="E991" s="2"/>
      <c r="I991" s="2"/>
      <c r="J991" s="2"/>
    </row>
    <row r="992" spans="5:10" ht="12.75" x14ac:dyDescent="0.2">
      <c r="E992" s="2"/>
      <c r="I992" s="2"/>
      <c r="J992" s="2"/>
    </row>
    <row r="993" spans="5:10" ht="12.75" x14ac:dyDescent="0.2">
      <c r="E993" s="2"/>
      <c r="I993" s="2"/>
      <c r="J993" s="2"/>
    </row>
    <row r="994" spans="5:10" ht="12.75" x14ac:dyDescent="0.2">
      <c r="E994" s="2"/>
      <c r="I994" s="2"/>
      <c r="J994" s="2"/>
    </row>
    <row r="995" spans="5:10" ht="12.75" x14ac:dyDescent="0.2">
      <c r="E995" s="2"/>
      <c r="I995" s="2"/>
      <c r="J995" s="2"/>
    </row>
    <row r="996" spans="5:10" ht="12.75" x14ac:dyDescent="0.2">
      <c r="E996" s="2"/>
      <c r="I996" s="2"/>
      <c r="J996" s="2"/>
    </row>
    <row r="997" spans="5:10" ht="12.75" x14ac:dyDescent="0.2">
      <c r="E997" s="2"/>
      <c r="I997" s="2"/>
      <c r="J997" s="2"/>
    </row>
    <row r="998" spans="5:10" ht="12.75" x14ac:dyDescent="0.2">
      <c r="E998" s="2"/>
      <c r="I998" s="2"/>
      <c r="J998" s="2"/>
    </row>
    <row r="999" spans="5:10" ht="12.75" x14ac:dyDescent="0.2">
      <c r="E999" s="2"/>
      <c r="I999" s="2"/>
      <c r="J999" s="2"/>
    </row>
    <row r="1000" spans="5:10" ht="12.75" x14ac:dyDescent="0.2">
      <c r="E1000" s="2"/>
      <c r="I1000" s="2"/>
      <c r="J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baseColWidth="10" defaultColWidth="17.28515625" defaultRowHeight="15" customHeight="1" x14ac:dyDescent="0.2"/>
  <cols>
    <col min="1" max="1" width="37.42578125" customWidth="1"/>
    <col min="2" max="2" width="72.7109375" customWidth="1"/>
    <col min="3" max="3" width="29.85546875" customWidth="1"/>
    <col min="4" max="4" width="78.42578125" hidden="1" customWidth="1"/>
    <col min="5" max="5" width="98.85546875" hidden="1" customWidth="1"/>
    <col min="6" max="6" width="33.5703125" hidden="1" customWidth="1"/>
    <col min="7" max="7" width="44.28515625" hidden="1" customWidth="1"/>
    <col min="8" max="8" width="51.5703125" hidden="1" customWidth="1"/>
    <col min="9" max="9" width="10.85546875" hidden="1" customWidth="1"/>
    <col min="10" max="10" width="42.7109375" customWidth="1"/>
    <col min="11" max="11" width="92.28515625" customWidth="1"/>
    <col min="12" max="12" width="110" customWidth="1"/>
    <col min="13" max="13" width="63.7109375" customWidth="1"/>
    <col min="14" max="22" width="10.7109375" customWidth="1"/>
  </cols>
  <sheetData>
    <row r="1" spans="1:26" ht="12.75" customHeight="1" x14ac:dyDescent="0.2">
      <c r="A1" s="1" t="s">
        <v>1</v>
      </c>
      <c r="B1" s="1" t="s">
        <v>7</v>
      </c>
      <c r="C1" s="1" t="s">
        <v>8</v>
      </c>
      <c r="D1" s="1" t="s">
        <v>9</v>
      </c>
      <c r="E1" s="1" t="s">
        <v>10</v>
      </c>
      <c r="F1" s="1" t="s">
        <v>11</v>
      </c>
      <c r="G1" s="1" t="s">
        <v>12</v>
      </c>
      <c r="H1" s="1" t="s">
        <v>13</v>
      </c>
      <c r="I1" s="1" t="s">
        <v>14</v>
      </c>
      <c r="J1" s="1" t="s">
        <v>15</v>
      </c>
      <c r="K1" s="1" t="s">
        <v>16</v>
      </c>
      <c r="L1" s="1" t="s">
        <v>17</v>
      </c>
      <c r="M1" s="4"/>
      <c r="N1" s="4"/>
      <c r="O1" s="4"/>
      <c r="P1" s="3"/>
      <c r="Q1" s="2"/>
      <c r="R1" s="2"/>
      <c r="S1" s="2"/>
      <c r="T1" s="2"/>
      <c r="U1" s="2"/>
      <c r="V1" s="2"/>
      <c r="W1" s="2"/>
      <c r="X1" s="2"/>
      <c r="Y1" s="2"/>
      <c r="Z1" s="2"/>
    </row>
    <row r="2" spans="1:26" ht="12.75" customHeight="1" x14ac:dyDescent="0.2">
      <c r="A2" s="4" t="s">
        <v>29</v>
      </c>
      <c r="B2" s="12" t="str">
        <f>HYPERLINK("http://www.inta.gob.ar/","INTA")</f>
        <v>INTA</v>
      </c>
      <c r="C2" s="4" t="s">
        <v>71</v>
      </c>
      <c r="D2" s="15" t="str">
        <f>HYPERLINK("http://geointa.inta.gov.ar/geonetwork/srv/en/main.home","http://geointa.inta.gov.ar/geonetwork/srv/en/main.home")</f>
        <v>http://geointa.inta.gov.ar/geonetwork/srv/en/main.home</v>
      </c>
      <c r="E2" s="15" t="str">
        <f>HYPERLINK("http://geointa.inta.gov.ar/geonetwork/srv/en/catalogue/csw?service=CSW&amp;version=2.0.2&amp;request=GetCapabilities","http://geointa.inta.gov.ar/geonetwork/srv/en/catalogue/csw?service=CSW&amp;version=2.0.2&amp;request=GetCapabilities")</f>
        <v>http://geointa.inta.gov.ar/geonetwork/srv/en/catalogue/csw?service=CSW&amp;version=2.0.2&amp;request=GetCapabilities</v>
      </c>
      <c r="F2" s="4" t="s">
        <v>75</v>
      </c>
      <c r="G2" s="4" t="s">
        <v>76</v>
      </c>
      <c r="H2" s="4" t="s">
        <v>78</v>
      </c>
      <c r="I2" s="4" t="s">
        <v>79</v>
      </c>
      <c r="J2" s="4"/>
      <c r="K2" s="4" t="s">
        <v>80</v>
      </c>
      <c r="L2" s="12" t="str">
        <f>HYPERLINK("http://geointa.inta.gov.ar/geoserver/wfs","http://geointa.inta.gov.ar/geoserver/wfs")</f>
        <v>http://geointa.inta.gov.ar/geoserver/wfs</v>
      </c>
      <c r="M2" s="4"/>
      <c r="N2" s="4"/>
      <c r="O2" s="4"/>
      <c r="P2" s="3"/>
      <c r="Q2" s="2"/>
      <c r="R2" s="2"/>
      <c r="S2" s="2"/>
      <c r="T2" s="2"/>
      <c r="U2" s="2"/>
      <c r="V2" s="2"/>
      <c r="W2" s="2"/>
      <c r="X2" s="2"/>
      <c r="Y2" s="2"/>
      <c r="Z2" s="2"/>
    </row>
    <row r="3" spans="1:26" ht="12.75" customHeight="1" x14ac:dyDescent="0.2">
      <c r="A3" s="4" t="s">
        <v>29</v>
      </c>
      <c r="B3" s="4" t="s">
        <v>81</v>
      </c>
      <c r="C3" s="4" t="s">
        <v>71</v>
      </c>
      <c r="D3" s="18" t="str">
        <f>HYPERLINK("https://geonode.senasa.gov.ar/search/form/","https://geonode.senasa.gov.ar/search/form/")</f>
        <v>https://geonode.senasa.gov.ar/search/form/</v>
      </c>
      <c r="E3" s="18" t="str">
        <f>HYPERLINK("https://geonode.senasa.gov.ar/catalogue/csw?service=CSW&amp;version=2.0.2&amp;request=GetCapabilities","https://geonode.senasa.gov.ar/catalogue/csw?service=CSW&amp;version=2.0.2&amp;request=GetCapabilities")</f>
        <v>https://geonode.senasa.gov.ar/catalogue/csw?service=CSW&amp;version=2.0.2&amp;request=GetCapabilities</v>
      </c>
      <c r="F3" s="4" t="s">
        <v>75</v>
      </c>
      <c r="G3" s="4"/>
      <c r="H3" s="4" t="s">
        <v>89</v>
      </c>
      <c r="I3" s="4" t="s">
        <v>90</v>
      </c>
      <c r="J3" s="4"/>
      <c r="K3" s="4" t="s">
        <v>91</v>
      </c>
      <c r="L3" s="12" t="str">
        <f>HYPERLINK("https://geonode.senasa.gov.ar/geoserver/ows?service=WFS&amp;version=1.1.0&amp;request=GetCapabilities","https://geonode.senasa.gov.ar/geoserver/ows?service=WFS&amp;version=1.1.0&amp;request=GetCapabilities")</f>
        <v>https://geonode.senasa.gov.ar/geoserver/ows?service=WFS&amp;version=1.1.0&amp;request=GetCapabilities</v>
      </c>
      <c r="M3" s="4"/>
      <c r="N3" s="4"/>
      <c r="O3" s="4"/>
      <c r="P3" s="3"/>
      <c r="Q3" s="2"/>
      <c r="R3" s="2"/>
      <c r="S3" s="2"/>
      <c r="T3" s="2"/>
      <c r="U3" s="2"/>
      <c r="V3" s="2"/>
      <c r="W3" s="2"/>
      <c r="X3" s="2"/>
      <c r="Y3" s="2"/>
      <c r="Z3" s="2"/>
    </row>
    <row r="4" spans="1:26" ht="12.75" customHeight="1" x14ac:dyDescent="0.2">
      <c r="A4" s="4" t="s">
        <v>29</v>
      </c>
      <c r="B4" s="12" t="str">
        <f>HYPERLINK("http://www.siia.gob.ar/","SIIA")</f>
        <v>SIIA</v>
      </c>
      <c r="C4" s="4" t="s">
        <v>71</v>
      </c>
      <c r="D4" s="18" t="str">
        <f>HYPERLINK("http://ide.siia.gov.ar/geonetwork/srv/spa/main.home","http://ide.siia.gov.ar/geonetwork/srv/spa/main.home")</f>
        <v>http://ide.siia.gov.ar/geonetwork/srv/spa/main.home</v>
      </c>
      <c r="E4" s="18" t="str">
        <f>HYPERLINK("http://ide.siia.gov.ar/geonetwork/srv/spa/catalogue/csw?","http://ide.siia.gov.ar/geonetwork/srv/spa/catalogue/csw?")</f>
        <v>http://ide.siia.gov.ar/geonetwork/srv/spa/catalogue/csw?</v>
      </c>
      <c r="F4" s="4" t="s">
        <v>75</v>
      </c>
      <c r="G4" s="4" t="s">
        <v>95</v>
      </c>
      <c r="H4" s="4" t="s">
        <v>96</v>
      </c>
      <c r="I4" s="4" t="s">
        <v>79</v>
      </c>
      <c r="J4" s="4"/>
      <c r="K4" s="4" t="s">
        <v>97</v>
      </c>
      <c r="L4" s="12" t="str">
        <f>HYPERLINK("http://ide.siia.gov.ar/geoserver/ows?","http://ide.siia.gov.ar/geoserver/ows?")</f>
        <v>http://ide.siia.gov.ar/geoserver/ows?</v>
      </c>
      <c r="M4" s="4"/>
      <c r="N4" s="4"/>
      <c r="O4" s="4"/>
      <c r="P4" s="3"/>
      <c r="Q4" s="2"/>
      <c r="R4" s="2"/>
      <c r="S4" s="2"/>
      <c r="T4" s="2"/>
      <c r="U4" s="2"/>
      <c r="V4" s="2"/>
      <c r="W4" s="2"/>
      <c r="X4" s="2"/>
      <c r="Y4" s="2"/>
      <c r="Z4" s="2"/>
    </row>
    <row r="5" spans="1:26" ht="12.75" customHeight="1" x14ac:dyDescent="0.2">
      <c r="A5" s="4" t="s">
        <v>99</v>
      </c>
      <c r="B5" s="12" t="str">
        <f>HYPERLINK("http://www.ambiente.gov.ar/","Ambiente")</f>
        <v>Ambiente</v>
      </c>
      <c r="C5" s="4" t="s">
        <v>71</v>
      </c>
      <c r="D5" s="22" t="s">
        <v>101</v>
      </c>
      <c r="E5" s="22" t="s">
        <v>101</v>
      </c>
      <c r="F5" s="4" t="s">
        <v>62</v>
      </c>
      <c r="G5" s="4"/>
      <c r="H5" s="4"/>
      <c r="I5" s="3"/>
      <c r="J5" s="4"/>
      <c r="K5" s="4" t="s">
        <v>102</v>
      </c>
      <c r="L5" s="12" t="str">
        <f>HYPERLINK("http://geo2.ambiente.gob.ar/geoserver/ows?service=wfs&amp;version=2.0.0&amp;request=GetCapabilities","http://geo2.ambiente.gob.ar/geoserver/ows?service=wfs&amp;version=2.0.0&amp;request=GetCapabilities")</f>
        <v>http://geo2.ambiente.gob.ar/geoserver/ows?service=wfs&amp;version=2.0.0&amp;request=GetCapabilities</v>
      </c>
      <c r="M5" s="4"/>
      <c r="N5" s="4"/>
      <c r="O5" s="4"/>
      <c r="P5" s="3"/>
      <c r="Q5" s="2"/>
      <c r="R5" s="2"/>
      <c r="S5" s="2"/>
      <c r="T5" s="2"/>
      <c r="U5" s="2"/>
      <c r="V5" s="2"/>
      <c r="W5" s="2"/>
      <c r="X5" s="2"/>
      <c r="Y5" s="2"/>
      <c r="Z5" s="2"/>
    </row>
    <row r="6" spans="1:26" ht="12.75" customHeight="1" x14ac:dyDescent="0.2">
      <c r="A6" s="4" t="s">
        <v>103</v>
      </c>
      <c r="B6" s="4" t="s">
        <v>104</v>
      </c>
      <c r="C6" s="4" t="s">
        <v>105</v>
      </c>
      <c r="D6" s="22" t="s">
        <v>101</v>
      </c>
      <c r="E6" s="22" t="s">
        <v>101</v>
      </c>
      <c r="F6" s="4" t="s">
        <v>62</v>
      </c>
      <c r="G6" s="4"/>
      <c r="H6" s="4"/>
      <c r="I6" s="3"/>
      <c r="J6" s="4" t="s">
        <v>106</v>
      </c>
      <c r="K6" s="4" t="s">
        <v>107</v>
      </c>
      <c r="L6" s="4" t="s">
        <v>34</v>
      </c>
      <c r="M6" s="4"/>
      <c r="N6" s="4"/>
      <c r="O6" s="3"/>
      <c r="P6" s="3"/>
      <c r="Q6" s="2"/>
      <c r="R6" s="2"/>
      <c r="S6" s="2"/>
      <c r="T6" s="2"/>
      <c r="U6" s="2"/>
      <c r="V6" s="2"/>
      <c r="W6" s="2"/>
      <c r="X6" s="2"/>
      <c r="Y6" s="2"/>
      <c r="Z6" s="2"/>
    </row>
    <row r="7" spans="1:26" ht="12.75" customHeight="1" x14ac:dyDescent="0.2">
      <c r="A7" s="4" t="s">
        <v>103</v>
      </c>
      <c r="B7" s="4" t="s">
        <v>108</v>
      </c>
      <c r="C7" s="4" t="s">
        <v>105</v>
      </c>
      <c r="D7" s="22" t="s">
        <v>101</v>
      </c>
      <c r="E7" s="22" t="s">
        <v>101</v>
      </c>
      <c r="F7" s="4" t="s">
        <v>62</v>
      </c>
      <c r="G7" s="4"/>
      <c r="H7" s="4"/>
      <c r="I7" s="3"/>
      <c r="J7" s="4" t="s">
        <v>109</v>
      </c>
      <c r="K7" s="23" t="s">
        <v>110</v>
      </c>
      <c r="L7" s="4"/>
      <c r="M7" s="4"/>
      <c r="N7" s="4"/>
      <c r="O7" s="4"/>
      <c r="P7" s="3"/>
      <c r="Q7" s="2"/>
      <c r="R7" s="2"/>
      <c r="S7" s="2"/>
      <c r="T7" s="2"/>
      <c r="U7" s="2"/>
      <c r="V7" s="2"/>
      <c r="W7" s="2"/>
      <c r="X7" s="2"/>
      <c r="Y7" s="2"/>
      <c r="Z7" s="2"/>
    </row>
    <row r="8" spans="1:26" ht="12.75" customHeight="1" x14ac:dyDescent="0.2">
      <c r="A8" s="4" t="s">
        <v>103</v>
      </c>
      <c r="B8" s="4" t="s">
        <v>112</v>
      </c>
      <c r="C8" s="4" t="s">
        <v>105</v>
      </c>
      <c r="D8" s="22" t="s">
        <v>101</v>
      </c>
      <c r="E8" s="22" t="s">
        <v>101</v>
      </c>
      <c r="F8" s="4" t="s">
        <v>62</v>
      </c>
      <c r="G8" s="4"/>
      <c r="H8" s="4"/>
      <c r="I8" s="3"/>
      <c r="J8" s="4" t="s">
        <v>113</v>
      </c>
      <c r="K8" s="23" t="s">
        <v>114</v>
      </c>
      <c r="L8" s="4"/>
      <c r="M8" s="4"/>
      <c r="N8" s="4"/>
      <c r="O8" s="4"/>
      <c r="P8" s="3"/>
      <c r="Q8" s="2"/>
      <c r="R8" s="2"/>
      <c r="S8" s="2"/>
      <c r="T8" s="2"/>
      <c r="U8" s="2"/>
      <c r="V8" s="2"/>
      <c r="W8" s="2"/>
      <c r="X8" s="2"/>
      <c r="Y8" s="2"/>
      <c r="Z8" s="2"/>
    </row>
    <row r="9" spans="1:26" ht="12.75" customHeight="1" x14ac:dyDescent="0.2">
      <c r="A9" s="4" t="s">
        <v>103</v>
      </c>
      <c r="B9" s="4" t="s">
        <v>115</v>
      </c>
      <c r="C9" s="4" t="s">
        <v>105</v>
      </c>
      <c r="D9" s="22" t="s">
        <v>101</v>
      </c>
      <c r="E9" s="22" t="s">
        <v>101</v>
      </c>
      <c r="F9" s="4" t="s">
        <v>62</v>
      </c>
      <c r="G9" s="4"/>
      <c r="H9" s="4"/>
      <c r="I9" s="3"/>
      <c r="J9" s="4"/>
      <c r="K9" s="4" t="s">
        <v>116</v>
      </c>
      <c r="L9" s="12" t="str">
        <f>HYPERLINK("http://mapaescolar.dyndns.org/geoserver/mapa/ows?","http://mapaescolar.dyndns.org/geoserver/mapa/ows?")</f>
        <v>http://mapaescolar.dyndns.org/geoserver/mapa/ows?</v>
      </c>
      <c r="M9" s="4"/>
      <c r="N9" s="4"/>
      <c r="O9" s="4"/>
      <c r="P9" s="3"/>
      <c r="Q9" s="2"/>
      <c r="R9" s="2"/>
      <c r="S9" s="2"/>
      <c r="T9" s="2"/>
      <c r="U9" s="2"/>
      <c r="V9" s="2"/>
      <c r="W9" s="2"/>
      <c r="X9" s="2"/>
      <c r="Y9" s="2"/>
      <c r="Z9" s="2"/>
    </row>
    <row r="10" spans="1:26" ht="12.75" customHeight="1" x14ac:dyDescent="0.2">
      <c r="A10" s="4" t="s">
        <v>103</v>
      </c>
      <c r="B10" s="4" t="s">
        <v>123</v>
      </c>
      <c r="C10" s="4" t="s">
        <v>105</v>
      </c>
      <c r="D10" s="24" t="s">
        <v>101</v>
      </c>
      <c r="E10" s="24" t="s">
        <v>101</v>
      </c>
      <c r="F10" s="4" t="s">
        <v>62</v>
      </c>
      <c r="G10" s="4"/>
      <c r="H10" s="4"/>
      <c r="I10" s="3"/>
      <c r="J10" s="4"/>
      <c r="K10" s="25" t="str">
        <f>HYPERLINK("http://www.geobasig.com.ar/geoserver/ows?service=wms&amp;version=1.3.0&amp;request=GetCapabilities","http://www.geobasig.com.ar/geoserver/ows?service=wms&amp;version=1.3.0&amp;request=GetCapabilities")</f>
        <v>http://www.geobasig.com.ar/geoserver/ows?service=wms&amp;version=1.3.0&amp;request=GetCapabilities</v>
      </c>
      <c r="L10" s="25" t="str">
        <f>HYPERLINK("http://www.geobasig.com.ar/geoserver/ows?service=wfs&amp;version=2.0.0&amp;request=GetCapabilities","http://www.geobasig.com.ar/geoserver/ows?service=wfs&amp;version=2.0.0&amp;request=GetCapabilities")</f>
        <v>http://www.geobasig.com.ar/geoserver/ows?service=wfs&amp;version=2.0.0&amp;request=GetCapabilities</v>
      </c>
      <c r="M10" s="4"/>
      <c r="N10" s="3"/>
      <c r="O10" s="3"/>
      <c r="P10" s="3"/>
      <c r="Q10" s="2"/>
      <c r="R10" s="2"/>
      <c r="S10" s="2"/>
      <c r="T10" s="2"/>
      <c r="U10" s="2"/>
      <c r="V10" s="2"/>
      <c r="W10" s="2"/>
      <c r="X10" s="2"/>
      <c r="Y10" s="2"/>
      <c r="Z10" s="2"/>
    </row>
    <row r="11" spans="1:26" ht="12.75" customHeight="1" x14ac:dyDescent="0.2">
      <c r="A11" s="4" t="s">
        <v>103</v>
      </c>
      <c r="B11" s="4" t="s">
        <v>132</v>
      </c>
      <c r="C11" s="4" t="s">
        <v>105</v>
      </c>
      <c r="D11" s="22" t="s">
        <v>101</v>
      </c>
      <c r="E11" s="22" t="s">
        <v>101</v>
      </c>
      <c r="F11" s="4" t="s">
        <v>62</v>
      </c>
      <c r="G11" s="4"/>
      <c r="H11" s="4"/>
      <c r="I11" s="3"/>
      <c r="J11" s="4" t="s">
        <v>109</v>
      </c>
      <c r="K11" s="23" t="s">
        <v>110</v>
      </c>
      <c r="L11" s="4"/>
      <c r="M11" s="4"/>
      <c r="N11" s="4"/>
      <c r="O11" s="4"/>
      <c r="P11" s="3"/>
      <c r="Q11" s="2"/>
      <c r="R11" s="2"/>
      <c r="S11" s="2"/>
      <c r="T11" s="2"/>
      <c r="U11" s="2"/>
      <c r="V11" s="2"/>
      <c r="W11" s="2"/>
      <c r="X11" s="2"/>
      <c r="Y11" s="2"/>
      <c r="Z11" s="2"/>
    </row>
    <row r="12" spans="1:26" ht="12.75" customHeight="1" x14ac:dyDescent="0.2">
      <c r="A12" s="4" t="s">
        <v>133</v>
      </c>
      <c r="B12" s="26" t="s">
        <v>134</v>
      </c>
      <c r="C12" s="4" t="s">
        <v>105</v>
      </c>
      <c r="D12" s="18" t="str">
        <f>HYPERLINK("http://200.43.169.149/","http://200.43.169.149/")</f>
        <v>http://200.43.169.149/</v>
      </c>
      <c r="E12" s="27" t="str">
        <f>HYPERLINK("http://200.43.169.149/catalogue/csw?service=CSW&amp;version=2.0.2&amp;request=GetCapabilities","http://200.43.169.149/catalogue/csw?service=CSW&amp;version=2.0.2&amp;request=GetCapabilities")</f>
        <v>http://200.43.169.149/catalogue/csw?service=CSW&amp;version=2.0.2&amp;request=GetCapabilities</v>
      </c>
      <c r="F12" s="4" t="s">
        <v>139</v>
      </c>
      <c r="G12" s="4"/>
      <c r="H12" s="4"/>
      <c r="I12" s="4" t="s">
        <v>79</v>
      </c>
      <c r="J12" s="4" t="s">
        <v>113</v>
      </c>
      <c r="K12" s="26" t="s">
        <v>141</v>
      </c>
      <c r="L12" s="4"/>
      <c r="M12" s="4"/>
      <c r="N12" s="4"/>
      <c r="O12" s="4"/>
      <c r="P12" s="3"/>
      <c r="Q12" s="2"/>
      <c r="R12" s="2"/>
      <c r="S12" s="2"/>
      <c r="T12" s="2"/>
      <c r="U12" s="2"/>
      <c r="V12" s="2"/>
      <c r="W12" s="2"/>
      <c r="X12" s="2"/>
      <c r="Y12" s="2"/>
      <c r="Z12" s="2"/>
    </row>
    <row r="13" spans="1:26" ht="12.75" customHeight="1" x14ac:dyDescent="0.2">
      <c r="A13" s="4" t="s">
        <v>143</v>
      </c>
      <c r="B13" s="4" t="s">
        <v>144</v>
      </c>
      <c r="C13" s="4" t="s">
        <v>105</v>
      </c>
      <c r="D13" s="18" t="str">
        <f>HYPERLINK("http://idechaco.gob.ar/geonetwork/srv/en/main.home","http://idechaco.gob.ar/geonetwork/srv/en/main.home")</f>
        <v>http://idechaco.gob.ar/geonetwork/srv/en/main.home</v>
      </c>
      <c r="E13" s="18" t="str">
        <f>HYPERLINK("http://idechaco.gob.ar/geonetwork/srv/es/csw?request=GetCapabilities&amp;service=CSW","http://idechaco.gob.ar/geonetwork/srv/es/csw?request=GetCapabilities&amp;service=CSW")</f>
        <v>http://idechaco.gob.ar/geonetwork/srv/es/csw?request=GetCapabilities&amp;service=CSW</v>
      </c>
      <c r="F13" s="4" t="s">
        <v>75</v>
      </c>
      <c r="G13" s="4" t="s">
        <v>147</v>
      </c>
      <c r="H13" s="4"/>
      <c r="I13" s="4" t="s">
        <v>79</v>
      </c>
      <c r="J13" s="4"/>
      <c r="K13" s="23" t="s">
        <v>148</v>
      </c>
      <c r="L13" s="28" t="str">
        <f>HYPERLINK("http://idechaco.gob.ar/geoserver/IDEChaco/wms?service=wms&amp;version=1.1.1&amp;request=GetCapabilities","http://idechaco.gob.ar/geoserver/IDEChaco/wms?service=wms&amp;version=1.1.1&amp;request=GetCapabilities")</f>
        <v>http://idechaco.gob.ar/geoserver/IDEChaco/wms?service=wms&amp;version=1.1.1&amp;request=GetCapabilities</v>
      </c>
      <c r="M13" s="4"/>
      <c r="N13" s="3"/>
      <c r="O13" s="3"/>
      <c r="P13" s="3"/>
      <c r="Q13" s="2"/>
      <c r="R13" s="2"/>
      <c r="S13" s="2"/>
      <c r="T13" s="2"/>
      <c r="U13" s="2"/>
      <c r="V13" s="2"/>
      <c r="W13" s="2"/>
      <c r="X13" s="2"/>
      <c r="Y13" s="2"/>
      <c r="Z13" s="2"/>
    </row>
    <row r="14" spans="1:26" ht="12.75" customHeight="1" x14ac:dyDescent="0.2">
      <c r="A14" s="23" t="s">
        <v>150</v>
      </c>
      <c r="B14" s="23" t="s">
        <v>151</v>
      </c>
      <c r="C14" s="4" t="s">
        <v>105</v>
      </c>
      <c r="D14" s="24" t="s">
        <v>101</v>
      </c>
      <c r="E14" s="24" t="s">
        <v>101</v>
      </c>
      <c r="F14" s="4" t="s">
        <v>62</v>
      </c>
      <c r="G14" s="4"/>
      <c r="H14" s="4"/>
      <c r="I14" s="3"/>
      <c r="J14" s="4"/>
      <c r="K14" s="29" t="str">
        <f>HYPERLINK("http://catastro.chubut.gov.ar/geoserver/wms","http://catastro.chubut.gov.ar/geoserver/wms")</f>
        <v>http://catastro.chubut.gov.ar/geoserver/wms</v>
      </c>
      <c r="L14" s="4"/>
      <c r="M14" s="4"/>
      <c r="N14" s="3"/>
      <c r="O14" s="3"/>
      <c r="P14" s="3"/>
      <c r="Q14" s="2"/>
      <c r="R14" s="2"/>
      <c r="S14" s="2"/>
      <c r="T14" s="2"/>
      <c r="U14" s="2"/>
      <c r="V14" s="2"/>
      <c r="W14" s="2"/>
      <c r="X14" s="2"/>
      <c r="Y14" s="2"/>
      <c r="Z14" s="2"/>
    </row>
    <row r="15" spans="1:26" ht="12.75" customHeight="1" x14ac:dyDescent="0.2">
      <c r="A15" s="4" t="s">
        <v>150</v>
      </c>
      <c r="B15" s="4" t="s">
        <v>155</v>
      </c>
      <c r="C15" s="4" t="s">
        <v>105</v>
      </c>
      <c r="D15" s="3" t="s">
        <v>101</v>
      </c>
      <c r="E15" s="3" t="s">
        <v>101</v>
      </c>
      <c r="F15" s="4" t="s">
        <v>62</v>
      </c>
      <c r="G15" s="4"/>
      <c r="H15" s="4"/>
      <c r="I15" s="3"/>
      <c r="J15" s="4" t="s">
        <v>113</v>
      </c>
      <c r="K15" s="4" t="s">
        <v>161</v>
      </c>
      <c r="L15" s="4"/>
      <c r="M15" s="4"/>
      <c r="N15" s="3"/>
      <c r="O15" s="3"/>
      <c r="P15" s="3"/>
      <c r="Q15" s="2"/>
      <c r="R15" s="2"/>
      <c r="S15" s="2"/>
      <c r="T15" s="2"/>
      <c r="U15" s="2"/>
      <c r="V15" s="2"/>
      <c r="W15" s="2"/>
      <c r="X15" s="2"/>
      <c r="Y15" s="2"/>
      <c r="Z15" s="2"/>
    </row>
    <row r="16" spans="1:26" ht="12.75" customHeight="1" x14ac:dyDescent="0.2">
      <c r="A16" s="4" t="s">
        <v>65</v>
      </c>
      <c r="B16" s="3" t="s">
        <v>66</v>
      </c>
      <c r="C16" s="4" t="s">
        <v>71</v>
      </c>
      <c r="D16" s="18" t="str">
        <f>HYPERLINK("https://metadatos.conae.gov.ar/","https://metadatos.conae.gov.ar/")</f>
        <v>https://metadatos.conae.gov.ar/</v>
      </c>
      <c r="E16" s="18" t="str">
        <f>HYPERLINK("https://metadatos.conae.gov.ar/geonetwork/srv/es/csw?service=CSW&amp;request=GetCapabilities","https://metadatos.conae.gov.ar/geonetwork/srv/es/csw?service=CSW&amp;request=GetCapabilities")</f>
        <v>https://metadatos.conae.gov.ar/geonetwork/srv/es/csw?service=CSW&amp;request=GetCapabilities</v>
      </c>
      <c r="F16" s="30" t="s">
        <v>75</v>
      </c>
      <c r="G16" s="4" t="s">
        <v>82</v>
      </c>
      <c r="H16" s="4" t="s">
        <v>83</v>
      </c>
      <c r="I16" s="4" t="s">
        <v>79</v>
      </c>
      <c r="J16" s="4" t="s">
        <v>170</v>
      </c>
      <c r="K16" s="3" t="s">
        <v>172</v>
      </c>
      <c r="L16" s="4"/>
      <c r="M16" s="4"/>
      <c r="N16" s="4"/>
      <c r="O16" s="4"/>
      <c r="P16" s="3"/>
      <c r="Q16" s="2"/>
      <c r="R16" s="2"/>
      <c r="S16" s="2"/>
      <c r="T16" s="2"/>
      <c r="U16" s="2"/>
      <c r="V16" s="2"/>
      <c r="W16" s="2"/>
      <c r="X16" s="2"/>
      <c r="Y16" s="2"/>
      <c r="Z16" s="2"/>
    </row>
    <row r="17" spans="1:26" ht="12.75" customHeight="1" x14ac:dyDescent="0.2">
      <c r="A17" s="31" t="s">
        <v>173</v>
      </c>
      <c r="B17" s="31" t="s">
        <v>175</v>
      </c>
      <c r="C17" s="4" t="s">
        <v>105</v>
      </c>
      <c r="D17" s="32"/>
      <c r="E17" s="32"/>
      <c r="F17" s="4" t="s">
        <v>62</v>
      </c>
      <c r="G17" s="31"/>
      <c r="H17" s="31"/>
      <c r="I17" s="32"/>
      <c r="J17" s="31"/>
      <c r="K17" s="33" t="str">
        <f>HYPERLINK("http://sit.formosa.gob.ar/WMSServer","http://sit.formosa.gob.ar/WMSServer")</f>
        <v>http://sit.formosa.gob.ar/WMSServer</v>
      </c>
      <c r="L17" s="31"/>
      <c r="M17" s="31"/>
      <c r="N17" s="34"/>
      <c r="O17" s="34"/>
      <c r="P17" s="34"/>
      <c r="Q17" s="2"/>
      <c r="R17" s="2"/>
      <c r="S17" s="2"/>
      <c r="T17" s="2"/>
      <c r="U17" s="2"/>
      <c r="V17" s="2"/>
      <c r="W17" s="2"/>
      <c r="X17" s="2"/>
      <c r="Y17" s="2"/>
      <c r="Z17" s="2"/>
    </row>
    <row r="18" spans="1:26" ht="12.75" customHeight="1" x14ac:dyDescent="0.2">
      <c r="A18" s="4" t="s">
        <v>157</v>
      </c>
      <c r="B18" s="4" t="s">
        <v>159</v>
      </c>
      <c r="C18" s="4" t="s">
        <v>71</v>
      </c>
      <c r="D18" s="3" t="s">
        <v>166</v>
      </c>
      <c r="E18" s="18" t="str">
        <f>HYPERLINK("http://idemindef.ign.gob.ar/catalogue/csw?service=CSW&amp;version=2.0.2&amp;request=GetCapabilities","http://idemindef.ign.gob.ar/catalogue/csw?service=CSW&amp;version=2.0.2&amp;request=GetCapabilities")</f>
        <v>http://idemindef.ign.gob.ar/catalogue/csw?service=CSW&amp;version=2.0.2&amp;request=GetCapabilities</v>
      </c>
      <c r="F18" s="4" t="s">
        <v>75</v>
      </c>
      <c r="G18" s="4" t="s">
        <v>178</v>
      </c>
      <c r="H18" s="4"/>
      <c r="I18" s="4" t="s">
        <v>79</v>
      </c>
      <c r="J18" s="4"/>
      <c r="K18" s="4" t="s">
        <v>179</v>
      </c>
      <c r="L18" s="12" t="str">
        <f>HYPERLINK("http://idemindef.ign.gob.ar/geoserver/ows?","http://idemindef.ign.gob.ar/geoserver/ows?")</f>
        <v>http://idemindef.ign.gob.ar/geoserver/ows?</v>
      </c>
      <c r="M18" s="4"/>
      <c r="N18" s="4"/>
      <c r="O18" s="4"/>
      <c r="P18" s="3"/>
      <c r="Q18" s="2"/>
      <c r="R18" s="2"/>
      <c r="S18" s="2"/>
      <c r="T18" s="2"/>
      <c r="U18" s="2"/>
      <c r="V18" s="2"/>
      <c r="W18" s="2"/>
      <c r="X18" s="2"/>
      <c r="Y18" s="2"/>
      <c r="Z18" s="2"/>
    </row>
    <row r="19" spans="1:26" ht="12.75" customHeight="1" x14ac:dyDescent="0.2">
      <c r="A19" s="4" t="s">
        <v>157</v>
      </c>
      <c r="B19" s="12" t="str">
        <f>HYPERLINK("http://www.ign.gob.ar/","IGN")</f>
        <v>IGN</v>
      </c>
      <c r="C19" s="4" t="s">
        <v>71</v>
      </c>
      <c r="D19" s="35" t="s">
        <v>101</v>
      </c>
      <c r="E19" s="22" t="s">
        <v>101</v>
      </c>
      <c r="F19" s="4" t="s">
        <v>181</v>
      </c>
      <c r="G19" s="4" t="s">
        <v>182</v>
      </c>
      <c r="H19" s="4"/>
      <c r="I19" s="4" t="s">
        <v>183</v>
      </c>
      <c r="J19" s="4"/>
      <c r="K19" s="4" t="s">
        <v>184</v>
      </c>
      <c r="L19" s="12" t="str">
        <f>HYPERLINK("http://wms.ign.gob.ar/geoserver/ows?","http://wms.ign.gob.ar/geoserver/ows?")</f>
        <v>http://wms.ign.gob.ar/geoserver/ows?</v>
      </c>
      <c r="M19" s="4"/>
      <c r="N19" s="4"/>
      <c r="O19" s="4"/>
      <c r="P19" s="3"/>
      <c r="Q19" s="2"/>
      <c r="R19" s="2"/>
      <c r="S19" s="2"/>
      <c r="T19" s="2"/>
      <c r="U19" s="2"/>
      <c r="V19" s="2"/>
      <c r="W19" s="2"/>
      <c r="X19" s="2"/>
      <c r="Y19" s="2"/>
      <c r="Z19" s="2"/>
    </row>
    <row r="20" spans="1:26" ht="12.75" customHeight="1" x14ac:dyDescent="0.2">
      <c r="A20" s="4" t="s">
        <v>186</v>
      </c>
      <c r="B20" s="12" t="str">
        <f>HYPERLINK("http://www.indec.gob.ar/","INDEC")</f>
        <v>INDEC</v>
      </c>
      <c r="C20" s="4" t="s">
        <v>71</v>
      </c>
      <c r="D20" s="3" t="s">
        <v>191</v>
      </c>
      <c r="E20" s="18" t="str">
        <f>HYPERLINK("http://geoservicios.indec.gov.ar/geonetwork/srv/spa/csw?","http://geoservicios.indec.gov.ar/geonetwork/srv/spa/csw?")</f>
        <v>http://geoservicios.indec.gov.ar/geonetwork/srv/spa/csw?</v>
      </c>
      <c r="F20" s="4" t="s">
        <v>192</v>
      </c>
      <c r="G20" s="4" t="s">
        <v>193</v>
      </c>
      <c r="H20" s="4" t="s">
        <v>194</v>
      </c>
      <c r="I20" s="4" t="s">
        <v>79</v>
      </c>
      <c r="J20" s="4" t="s">
        <v>195</v>
      </c>
      <c r="K20" s="4" t="s">
        <v>197</v>
      </c>
      <c r="L20" s="4"/>
      <c r="M20" s="4"/>
      <c r="N20" s="4"/>
      <c r="O20" s="3"/>
      <c r="P20" s="3"/>
      <c r="Q20" s="2"/>
      <c r="R20" s="2"/>
      <c r="S20" s="2"/>
      <c r="T20" s="2"/>
      <c r="U20" s="2"/>
      <c r="V20" s="2"/>
      <c r="W20" s="2"/>
      <c r="X20" s="2"/>
      <c r="Y20" s="2"/>
      <c r="Z20" s="2"/>
    </row>
    <row r="21" spans="1:26" ht="12.75" customHeight="1" x14ac:dyDescent="0.2">
      <c r="A21" s="4" t="s">
        <v>177</v>
      </c>
      <c r="B21" s="12" t="str">
        <f>HYPERLINK("http://www.mapaeducativo.edu.ar/","Mapa Educativo")</f>
        <v>Mapa Educativo</v>
      </c>
      <c r="C21" s="4" t="s">
        <v>71</v>
      </c>
      <c r="D21" s="3" t="s">
        <v>101</v>
      </c>
      <c r="E21" s="3" t="s">
        <v>101</v>
      </c>
      <c r="F21" s="4" t="s">
        <v>62</v>
      </c>
      <c r="G21" s="4" t="s">
        <v>180</v>
      </c>
      <c r="H21" s="4"/>
      <c r="I21" s="3"/>
      <c r="J21" s="4"/>
      <c r="K21" s="4" t="s">
        <v>199</v>
      </c>
      <c r="L21" s="12" t="str">
        <f>HYPERLINK("http://www.mapaeducativo.edu.ar/geoserver/ogc/ows?","http://www.mapaeducativo.edu.ar/geoserver/ogc/ows?")</f>
        <v>http://www.mapaeducativo.edu.ar/geoserver/ogc/ows?</v>
      </c>
      <c r="M21" s="4"/>
      <c r="N21" s="4"/>
      <c r="O21" s="3"/>
      <c r="P21" s="3"/>
      <c r="Q21" s="2"/>
      <c r="R21" s="2"/>
      <c r="S21" s="2"/>
      <c r="T21" s="2"/>
      <c r="U21" s="2"/>
      <c r="V21" s="2"/>
      <c r="W21" s="2"/>
      <c r="X21" s="2"/>
      <c r="Y21" s="2"/>
      <c r="Z21" s="2"/>
    </row>
    <row r="22" spans="1:26" ht="12.75" customHeight="1" x14ac:dyDescent="0.2">
      <c r="A22" s="4" t="s">
        <v>175</v>
      </c>
      <c r="B22" s="4" t="s">
        <v>201</v>
      </c>
      <c r="C22" s="4" t="s">
        <v>105</v>
      </c>
      <c r="D22" s="12" t="str">
        <f>HYPERLINK("http://idef.formosa.gob.ar/metadatos/srv/es/main.home","http://idef.formosa.gob.ar/metadatos/srv/es/main.home")</f>
        <v>http://idef.formosa.gob.ar/metadatos/srv/es/main.home</v>
      </c>
      <c r="E22" s="12" t="str">
        <f>HYPERLINK("http://idef.formosa.gob.ar/metadatos/srv/es/catalogue/csw?","http://idef.formosa.gob.ar/metadatos/srv/es/catalogue/csw?")</f>
        <v>http://idef.formosa.gob.ar/metadatos/srv/es/catalogue/csw?</v>
      </c>
      <c r="F22" s="4" t="s">
        <v>75</v>
      </c>
      <c r="G22" s="4"/>
      <c r="H22" s="4" t="s">
        <v>210</v>
      </c>
      <c r="I22" s="4" t="s">
        <v>79</v>
      </c>
      <c r="J22" s="4" t="s">
        <v>212</v>
      </c>
      <c r="K22" s="4" t="s">
        <v>214</v>
      </c>
      <c r="L22" s="4"/>
      <c r="M22" s="4"/>
      <c r="N22" s="4"/>
      <c r="O22" s="3"/>
      <c r="P22" s="3"/>
      <c r="Q22" s="2"/>
      <c r="R22" s="2"/>
      <c r="S22" s="2"/>
      <c r="T22" s="2"/>
      <c r="U22" s="2"/>
      <c r="V22" s="2"/>
      <c r="W22" s="2"/>
      <c r="X22" s="2"/>
      <c r="Y22" s="2"/>
      <c r="Z22" s="2"/>
    </row>
    <row r="23" spans="1:26" ht="12.75" customHeight="1" x14ac:dyDescent="0.2">
      <c r="A23" s="36" t="s">
        <v>175</v>
      </c>
      <c r="B23" s="36" t="s">
        <v>218</v>
      </c>
      <c r="C23" s="4" t="s">
        <v>105</v>
      </c>
      <c r="D23" s="12" t="str">
        <f>HYPERLINK("http://idef.formosa.gob.ar/metadatos/srv/es/main.home","http://idef.formosa.gob.ar/metadatos/srv/es/main.home")</f>
        <v>http://idef.formosa.gob.ar/metadatos/srv/es/main.home</v>
      </c>
      <c r="E23" s="12" t="str">
        <f>HYPERLINK("http://idef.formosa.gob.ar/metadatos/srv/es/catalogue/csw?","http://idef.formosa.gob.ar/metadatos/srv/es/catalogue/csw?")</f>
        <v>http://idef.formosa.gob.ar/metadatos/srv/es/catalogue/csw?</v>
      </c>
      <c r="F23" s="4" t="s">
        <v>75</v>
      </c>
      <c r="G23" s="36" t="s">
        <v>220</v>
      </c>
      <c r="H23" s="36" t="s">
        <v>221</v>
      </c>
      <c r="I23" s="4" t="s">
        <v>79</v>
      </c>
      <c r="J23" s="36" t="s">
        <v>212</v>
      </c>
      <c r="K23" s="36" t="s">
        <v>222</v>
      </c>
      <c r="L23" s="36"/>
      <c r="M23" s="36"/>
      <c r="N23" s="36"/>
      <c r="O23" s="32"/>
      <c r="P23" s="32"/>
      <c r="Q23" s="2"/>
      <c r="R23" s="2"/>
      <c r="S23" s="2"/>
      <c r="T23" s="2"/>
      <c r="U23" s="2"/>
      <c r="V23" s="2"/>
      <c r="W23" s="2"/>
      <c r="X23" s="2"/>
      <c r="Y23" s="2"/>
      <c r="Z23" s="2"/>
    </row>
    <row r="24" spans="1:26" ht="12.75" customHeight="1" x14ac:dyDescent="0.2">
      <c r="A24" s="4" t="s">
        <v>175</v>
      </c>
      <c r="B24" s="4" t="s">
        <v>223</v>
      </c>
      <c r="C24" s="4" t="s">
        <v>105</v>
      </c>
      <c r="D24" s="12" t="str">
        <f>HYPERLINK("http://idef.formosa.gob.ar/metadatos/srv/es/main.home","http://idef.formosa.gob.ar/metadatos/srv/es/main.home")</f>
        <v>http://idef.formosa.gob.ar/metadatos/srv/es/main.home</v>
      </c>
      <c r="E24" s="12" t="str">
        <f>HYPERLINK("http://idef.formosa.gob.ar/metadatos/srv/es/catalogue/csw?","http://idef.formosa.gob.ar/metadatos/srv/es/catalogue/csw?")</f>
        <v>http://idef.formosa.gob.ar/metadatos/srv/es/catalogue/csw?</v>
      </c>
      <c r="F24" s="4" t="s">
        <v>224</v>
      </c>
      <c r="G24" s="4" t="s">
        <v>225</v>
      </c>
      <c r="H24" s="4" t="s">
        <v>226</v>
      </c>
      <c r="I24" s="4" t="s">
        <v>79</v>
      </c>
      <c r="J24" s="4" t="s">
        <v>212</v>
      </c>
      <c r="K24" s="4" t="s">
        <v>228</v>
      </c>
      <c r="L24" s="4"/>
      <c r="M24" s="4"/>
      <c r="N24" s="4"/>
      <c r="O24" s="3"/>
      <c r="P24" s="3"/>
      <c r="Q24" s="2"/>
      <c r="R24" s="2"/>
      <c r="S24" s="2"/>
      <c r="T24" s="2"/>
      <c r="U24" s="2"/>
      <c r="V24" s="2"/>
      <c r="W24" s="2"/>
      <c r="X24" s="2"/>
      <c r="Y24" s="2"/>
      <c r="Z24" s="2"/>
    </row>
    <row r="25" spans="1:26" ht="12.75" customHeight="1" x14ac:dyDescent="0.2">
      <c r="A25" s="4" t="s">
        <v>175</v>
      </c>
      <c r="B25" s="12" t="str">
        <f>HYPERLINK("http://idef.formosa.gob.ar/","IDE Formosa")</f>
        <v>IDE Formosa</v>
      </c>
      <c r="C25" s="4" t="s">
        <v>105</v>
      </c>
      <c r="D25" s="12" t="str">
        <f>HYPERLINK("http://idef.formosa.gob.ar/metadatos/srv/es/main.home","http://idef.formosa.gob.ar/metadatos/srv/es/main.home")</f>
        <v>http://idef.formosa.gob.ar/metadatos/srv/es/main.home</v>
      </c>
      <c r="E25" s="12" t="str">
        <f>HYPERLINK("http://idef.formosa.gob.ar/metadatos/srv/es/catalogue/csw?","http://idef.formosa.gob.ar/metadatos/srv/es/catalogue/csw?")</f>
        <v>http://idef.formosa.gob.ar/metadatos/srv/es/catalogue/csw?</v>
      </c>
      <c r="F25" s="4" t="s">
        <v>75</v>
      </c>
      <c r="G25" s="4" t="s">
        <v>230</v>
      </c>
      <c r="H25" s="4" t="s">
        <v>231</v>
      </c>
      <c r="I25" s="4" t="s">
        <v>79</v>
      </c>
      <c r="J25" s="4"/>
      <c r="K25" s="4" t="s">
        <v>232</v>
      </c>
      <c r="L25" s="4"/>
      <c r="M25" s="4"/>
      <c r="N25" s="4"/>
      <c r="O25" s="3"/>
      <c r="P25" s="3"/>
      <c r="Q25" s="2"/>
      <c r="R25" s="2"/>
      <c r="S25" s="2"/>
      <c r="T25" s="2"/>
      <c r="U25" s="2"/>
      <c r="V25" s="2"/>
      <c r="W25" s="2"/>
      <c r="X25" s="2"/>
      <c r="Y25" s="2"/>
      <c r="Z25" s="2"/>
    </row>
    <row r="26" spans="1:26" ht="12.75" customHeight="1" x14ac:dyDescent="0.2">
      <c r="A26" s="4" t="s">
        <v>175</v>
      </c>
      <c r="B26" s="4" t="s">
        <v>233</v>
      </c>
      <c r="C26" s="4" t="s">
        <v>105</v>
      </c>
      <c r="D26" s="12" t="str">
        <f>HYPERLINK("http://idef.formosa.gob.ar/metadatos/srv/es/main.home","http://idef.formosa.gob.ar/metadatos/srv/es/main.home")</f>
        <v>http://idef.formosa.gob.ar/metadatos/srv/es/main.home</v>
      </c>
      <c r="E26" s="12" t="str">
        <f>HYPERLINK("http://idef.formosa.gob.ar/metadatos/srv/es/catalogue/csw?","http://idef.formosa.gob.ar/metadatos/srv/es/catalogue/csw?")</f>
        <v>http://idef.formosa.gob.ar/metadatos/srv/es/catalogue/csw?</v>
      </c>
      <c r="F26" s="4" t="s">
        <v>75</v>
      </c>
      <c r="G26" s="4" t="s">
        <v>236</v>
      </c>
      <c r="H26" s="4" t="s">
        <v>237</v>
      </c>
      <c r="I26" s="4" t="s">
        <v>79</v>
      </c>
      <c r="J26" s="4" t="s">
        <v>212</v>
      </c>
      <c r="K26" s="4" t="s">
        <v>238</v>
      </c>
      <c r="L26" s="4"/>
      <c r="M26" s="4"/>
      <c r="N26" s="4"/>
      <c r="O26" s="3"/>
      <c r="P26" s="3"/>
      <c r="Q26" s="2"/>
      <c r="R26" s="2"/>
      <c r="S26" s="2"/>
      <c r="T26" s="2"/>
      <c r="U26" s="2"/>
      <c r="V26" s="2"/>
      <c r="W26" s="2"/>
      <c r="X26" s="2"/>
      <c r="Y26" s="2"/>
      <c r="Z26" s="2"/>
    </row>
    <row r="27" spans="1:26" ht="12.75" customHeight="1" x14ac:dyDescent="0.2">
      <c r="A27" s="4" t="s">
        <v>175</v>
      </c>
      <c r="B27" s="26" t="s">
        <v>239</v>
      </c>
      <c r="C27" s="4" t="s">
        <v>105</v>
      </c>
      <c r="D27" s="37" t="s">
        <v>101</v>
      </c>
      <c r="E27" s="37" t="s">
        <v>101</v>
      </c>
      <c r="F27" s="4" t="s">
        <v>62</v>
      </c>
      <c r="G27" s="4"/>
      <c r="H27" s="4"/>
      <c r="I27" s="3"/>
      <c r="J27" s="4" t="s">
        <v>244</v>
      </c>
      <c r="K27" s="4" t="s">
        <v>247</v>
      </c>
      <c r="L27" s="4"/>
      <c r="M27" s="4"/>
      <c r="N27" s="4"/>
      <c r="O27" s="4"/>
      <c r="P27" s="3"/>
      <c r="Q27" s="2"/>
      <c r="R27" s="2"/>
      <c r="S27" s="2"/>
      <c r="T27" s="2"/>
      <c r="U27" s="2"/>
      <c r="V27" s="2"/>
      <c r="W27" s="2"/>
      <c r="X27" s="2"/>
      <c r="Y27" s="2"/>
      <c r="Z27" s="2"/>
    </row>
    <row r="28" spans="1:26" ht="12.75" customHeight="1" x14ac:dyDescent="0.2">
      <c r="A28" s="4" t="s">
        <v>175</v>
      </c>
      <c r="B28" s="4" t="s">
        <v>252</v>
      </c>
      <c r="C28" s="4" t="s">
        <v>105</v>
      </c>
      <c r="D28" s="12" t="str">
        <f>HYPERLINK("http://idef.formosa.gob.ar/metadatos/srv/es/main.home","http://idef.formosa.gob.ar/metadatos/srv/es/main.home")</f>
        <v>http://idef.formosa.gob.ar/metadatos/srv/es/main.home</v>
      </c>
      <c r="E28" s="12" t="str">
        <f>HYPERLINK("http://idef.formosa.gob.ar/metadatos/srv/es/catalogue/csw?","http://idef.formosa.gob.ar/metadatos/srv/es/catalogue/csw?")</f>
        <v>http://idef.formosa.gob.ar/metadatos/srv/es/catalogue/csw?</v>
      </c>
      <c r="F28" s="4" t="s">
        <v>75</v>
      </c>
      <c r="G28" s="4"/>
      <c r="H28" s="4" t="s">
        <v>210</v>
      </c>
      <c r="I28" s="4" t="s">
        <v>79</v>
      </c>
      <c r="J28" s="4" t="s">
        <v>212</v>
      </c>
      <c r="K28" s="4" t="s">
        <v>259</v>
      </c>
      <c r="L28" s="4"/>
      <c r="M28" s="4"/>
      <c r="N28" s="4"/>
      <c r="O28" s="3"/>
      <c r="P28" s="3"/>
      <c r="Q28" s="2"/>
      <c r="R28" s="2"/>
      <c r="S28" s="2"/>
      <c r="T28" s="2"/>
      <c r="U28" s="2"/>
      <c r="V28" s="2"/>
      <c r="W28" s="2"/>
      <c r="X28" s="2"/>
      <c r="Y28" s="2"/>
      <c r="Z28" s="2"/>
    </row>
    <row r="29" spans="1:26" ht="12.75" customHeight="1" x14ac:dyDescent="0.2">
      <c r="A29" s="4" t="s">
        <v>260</v>
      </c>
      <c r="B29" s="4" t="s">
        <v>261</v>
      </c>
      <c r="C29" s="3" t="s">
        <v>71</v>
      </c>
      <c r="D29" s="12"/>
      <c r="E29" s="37"/>
      <c r="F29" s="4" t="s">
        <v>62</v>
      </c>
      <c r="G29" s="4" t="s">
        <v>82</v>
      </c>
      <c r="H29" s="4" t="s">
        <v>83</v>
      </c>
      <c r="I29" s="3"/>
      <c r="J29" s="4"/>
      <c r="K29" s="4" t="s">
        <v>262</v>
      </c>
      <c r="L29" s="4" t="s">
        <v>262</v>
      </c>
      <c r="M29" s="4"/>
      <c r="N29" s="4"/>
      <c r="O29" s="4"/>
      <c r="P29" s="3"/>
      <c r="Q29" s="2"/>
      <c r="R29" s="2"/>
      <c r="S29" s="2"/>
      <c r="T29" s="2"/>
      <c r="U29" s="2"/>
      <c r="V29" s="2"/>
      <c r="W29" s="2"/>
      <c r="X29" s="2"/>
      <c r="Y29" s="2"/>
      <c r="Z29" s="2"/>
    </row>
    <row r="30" spans="1:26" ht="12.75" customHeight="1" x14ac:dyDescent="0.2">
      <c r="A30" s="4" t="s">
        <v>263</v>
      </c>
      <c r="B30" s="4" t="s">
        <v>264</v>
      </c>
      <c r="C30" s="4" t="s">
        <v>105</v>
      </c>
      <c r="D30" s="15" t="str">
        <f>HYPERLINK("http://181.15.175.28/search/form/","http://181.15.175.28/search/form/")</f>
        <v>http://181.15.175.28/search/form/</v>
      </c>
      <c r="E30" s="15" t="str">
        <f>HYPERLINK("http://181.15.175.28/catalogue/csw?service=CSW&amp;version=2.0.2&amp;request=GetCapabilities","http://181.15.175.28/catalogue/csw?service=CSW&amp;version=2.0.2&amp;request=GetCapabilities")</f>
        <v>http://181.15.175.28/catalogue/csw?service=CSW&amp;version=2.0.2&amp;request=GetCapabilities</v>
      </c>
      <c r="F30" s="4" t="s">
        <v>113</v>
      </c>
      <c r="G30" s="4"/>
      <c r="H30" s="4"/>
      <c r="I30" s="4" t="s">
        <v>90</v>
      </c>
      <c r="J30" s="4"/>
      <c r="K30" s="4" t="s">
        <v>63</v>
      </c>
      <c r="L30" s="4"/>
      <c r="M30" s="4"/>
      <c r="N30" s="4"/>
      <c r="O30" s="3"/>
      <c r="P30" s="3"/>
      <c r="Q30" s="2"/>
      <c r="R30" s="2"/>
      <c r="S30" s="2"/>
      <c r="T30" s="2"/>
      <c r="U30" s="2"/>
      <c r="V30" s="2"/>
      <c r="W30" s="2"/>
      <c r="X30" s="2"/>
      <c r="Y30" s="2"/>
      <c r="Z30" s="2"/>
    </row>
    <row r="31" spans="1:26" ht="12.75" customHeight="1" x14ac:dyDescent="0.2">
      <c r="A31" s="4" t="s">
        <v>267</v>
      </c>
      <c r="B31" s="4" t="s">
        <v>268</v>
      </c>
      <c r="C31" s="4" t="s">
        <v>105</v>
      </c>
      <c r="D31" s="18" t="str">
        <f>HYPERLINK("http://geointa.inta.gov.ar/geonetwork/srv/en/main.home","http://geointa.inta.gov.ar/geonetwork/srv/en/main.home")</f>
        <v>http://geointa.inta.gov.ar/geonetwork/srv/en/main.home</v>
      </c>
      <c r="E31" s="18" t="str">
        <f>HYPERLINK("http://geointa.inta.gov.ar/geonetwork/srv/en/catalogue/csw?service=CSW&amp;version=2.0.2&amp;request=GetCapabilities","http://geointa.inta.gov.ar/geonetwork/srv/en/catalogue/csw?service=CSW&amp;version=2.0.2&amp;request=GetCapabilities")</f>
        <v>http://geointa.inta.gov.ar/geonetwork/srv/en/catalogue/csw?service=CSW&amp;version=2.0.2&amp;request=GetCapabilities</v>
      </c>
      <c r="F31" s="4" t="s">
        <v>75</v>
      </c>
      <c r="G31" s="4"/>
      <c r="H31" s="4"/>
      <c r="I31" s="4" t="s">
        <v>79</v>
      </c>
      <c r="J31" s="4"/>
      <c r="K31" s="4" t="s">
        <v>269</v>
      </c>
      <c r="L31" s="12" t="str">
        <f>HYPERLINK("http://geointa.inta.gov.ar/geoserverLP/wfs","http://geointa.inta.gov.ar/geoserverLP/wfs")</f>
        <v>http://geointa.inta.gov.ar/geoserverLP/wfs</v>
      </c>
      <c r="M31" s="4"/>
      <c r="N31" s="4"/>
      <c r="O31" s="3"/>
      <c r="P31" s="3"/>
      <c r="Q31" s="2"/>
      <c r="R31" s="2"/>
      <c r="S31" s="2"/>
      <c r="T31" s="2"/>
      <c r="U31" s="2"/>
      <c r="V31" s="2"/>
      <c r="W31" s="2"/>
      <c r="X31" s="2"/>
      <c r="Y31" s="2"/>
      <c r="Z31" s="2"/>
    </row>
    <row r="32" spans="1:26" ht="12.75" customHeight="1" x14ac:dyDescent="0.2">
      <c r="A32" s="4" t="s">
        <v>272</v>
      </c>
      <c r="B32" s="4" t="s">
        <v>273</v>
      </c>
      <c r="C32" s="4" t="s">
        <v>105</v>
      </c>
      <c r="D32" s="18" t="str">
        <f>HYPERLINK("http://www.siat.mendoza.gov.ar/geonetwork/srv/en/main.home","http://www.siat.mendoza.gov.ar/geonetwork/srv/en/main.home")</f>
        <v>http://www.siat.mendoza.gov.ar/geonetwork/srv/en/main.home</v>
      </c>
      <c r="E32" s="39" t="str">
        <f>HYPERLINK("http://www.siat.mendoza.gov.ar/geonetwork/srv/es/csw?request=GetCapabilities&amp;service=CSW","http://www.siat.mendoza.gov.ar/geonetwork/srv/es/csw?request=GetCapabilities&amp;service=CSW")</f>
        <v>http://www.siat.mendoza.gov.ar/geonetwork/srv/es/csw?request=GetCapabilities&amp;service=CSW</v>
      </c>
      <c r="F32" s="4" t="s">
        <v>62</v>
      </c>
      <c r="G32" s="4"/>
      <c r="H32" s="4"/>
      <c r="I32" s="3"/>
      <c r="J32" s="4"/>
      <c r="K32" s="4" t="s">
        <v>282</v>
      </c>
      <c r="L32" s="12" t="str">
        <f>HYPERLINK("http://www.siat.mendoza.gov.ar/geoserver/ows?service=wfs&amp;version=1.1.0&amp;request=GetCapabilities","http://www.siat.mendoza.gov.ar/geoserver/ows?service=wfs&amp;version=1.1.0&amp;request=GetCapabilities")</f>
        <v>http://www.siat.mendoza.gov.ar/geoserver/ows?service=wfs&amp;version=1.1.0&amp;request=GetCapabilities</v>
      </c>
      <c r="M32" s="4"/>
      <c r="N32" s="4"/>
      <c r="O32" s="3"/>
      <c r="P32" s="3"/>
      <c r="Q32" s="2"/>
      <c r="R32" s="2"/>
      <c r="S32" s="2"/>
      <c r="T32" s="2"/>
      <c r="U32" s="2"/>
      <c r="V32" s="2"/>
      <c r="W32" s="2"/>
      <c r="X32" s="2"/>
      <c r="Y32" s="2"/>
      <c r="Z32" s="2"/>
    </row>
    <row r="33" spans="1:26" ht="12.75" customHeight="1" x14ac:dyDescent="0.2">
      <c r="A33" s="4" t="s">
        <v>272</v>
      </c>
      <c r="B33" s="4" t="s">
        <v>283</v>
      </c>
      <c r="C33" s="4" t="s">
        <v>105</v>
      </c>
      <c r="D33" s="18"/>
      <c r="E33" s="18"/>
      <c r="F33" s="4" t="s">
        <v>62</v>
      </c>
      <c r="G33" s="4"/>
      <c r="H33" s="4"/>
      <c r="I33" s="3"/>
      <c r="J33" s="4"/>
      <c r="K33" s="4"/>
      <c r="L33" s="4"/>
      <c r="M33" s="4"/>
      <c r="N33" s="40"/>
      <c r="O33" s="3"/>
      <c r="P33" s="3"/>
      <c r="Q33" s="2"/>
      <c r="R33" s="2"/>
      <c r="S33" s="2"/>
      <c r="T33" s="2"/>
      <c r="U33" s="2"/>
      <c r="V33" s="2"/>
      <c r="W33" s="2"/>
      <c r="X33" s="2"/>
      <c r="Y33" s="2"/>
      <c r="Z33" s="2"/>
    </row>
    <row r="34" spans="1:26" ht="12.75" customHeight="1" x14ac:dyDescent="0.2">
      <c r="A34" s="4" t="s">
        <v>289</v>
      </c>
      <c r="B34" s="4" t="s">
        <v>290</v>
      </c>
      <c r="C34" s="4" t="s">
        <v>105</v>
      </c>
      <c r="D34" s="18" t="str">
        <f>HYPERLINK("http://www.ide.misiones.gov.ar/index.php?option=com_content&amp;view=article&amp;id=36&amp;Itemid=4","http://www.ide.misiones.gov.ar/index.php?option=com_content&amp;view=article&amp;id=36&amp;Itemid=4")</f>
        <v>http://www.ide.misiones.gov.ar/index.php?option=com_content&amp;view=article&amp;id=36&amp;Itemid=4</v>
      </c>
      <c r="E34" s="3"/>
      <c r="F34" s="4" t="s">
        <v>293</v>
      </c>
      <c r="G34" s="4"/>
      <c r="H34" s="4" t="s">
        <v>294</v>
      </c>
      <c r="I34" s="4" t="s">
        <v>295</v>
      </c>
      <c r="J34" s="4"/>
      <c r="K34" s="4" t="s">
        <v>63</v>
      </c>
      <c r="L34" s="4"/>
      <c r="M34" s="4"/>
      <c r="N34" s="4"/>
      <c r="O34" s="3"/>
      <c r="P34" s="3"/>
      <c r="Q34" s="2"/>
      <c r="R34" s="2"/>
      <c r="S34" s="2"/>
      <c r="T34" s="2"/>
      <c r="U34" s="2"/>
      <c r="V34" s="2"/>
      <c r="W34" s="2"/>
      <c r="X34" s="2"/>
      <c r="Y34" s="2"/>
      <c r="Z34" s="2"/>
    </row>
    <row r="35" spans="1:26" ht="12.75" customHeight="1" x14ac:dyDescent="0.2">
      <c r="A35" s="4" t="s">
        <v>297</v>
      </c>
      <c r="B35" s="4" t="s">
        <v>298</v>
      </c>
      <c r="C35" s="4" t="s">
        <v>299</v>
      </c>
      <c r="D35" s="24" t="s">
        <v>101</v>
      </c>
      <c r="E35" s="24" t="s">
        <v>101</v>
      </c>
      <c r="F35" s="4" t="s">
        <v>62</v>
      </c>
      <c r="G35" s="4"/>
      <c r="H35" s="4"/>
      <c r="I35" s="3"/>
      <c r="J35" s="4" t="s">
        <v>301</v>
      </c>
      <c r="K35" s="12" t="str">
        <f>HYPERLINK("http://mapas.moreno.gob.ar/cgi-bin/mapserv?map=ide","http://mapas.moreno.gob.ar/cgi-bin/mapserv?map=ide")</f>
        <v>http://mapas.moreno.gob.ar/cgi-bin/mapserv?map=ide</v>
      </c>
      <c r="L35" s="12" t="str">
        <f>HYPERLINK("http://mapas.moreno.gob.ar/cgi-bin/mapserv?map=ide_wfs","http://mapas.moreno.gob.ar/cgi-bin/mapserv?map=ide_wfs")</f>
        <v>http://mapas.moreno.gob.ar/cgi-bin/mapserv?map=ide_wfs</v>
      </c>
      <c r="M35" s="4"/>
      <c r="N35" s="3"/>
      <c r="O35" s="3"/>
      <c r="P35" s="3"/>
      <c r="Q35" s="2"/>
      <c r="R35" s="2"/>
      <c r="S35" s="2"/>
      <c r="T35" s="2"/>
      <c r="U35" s="2"/>
      <c r="V35" s="2"/>
      <c r="W35" s="2"/>
      <c r="X35" s="2"/>
      <c r="Y35" s="2"/>
      <c r="Z35" s="2"/>
    </row>
    <row r="36" spans="1:26" ht="12.75" customHeight="1" x14ac:dyDescent="0.2">
      <c r="A36" s="4" t="s">
        <v>305</v>
      </c>
      <c r="B36" s="4" t="s">
        <v>306</v>
      </c>
      <c r="C36" s="4" t="s">
        <v>105</v>
      </c>
      <c r="D36" s="3" t="s">
        <v>101</v>
      </c>
      <c r="E36" s="3" t="s">
        <v>101</v>
      </c>
      <c r="F36" s="4" t="s">
        <v>62</v>
      </c>
      <c r="G36" s="4"/>
      <c r="H36" s="4"/>
      <c r="I36" s="3"/>
      <c r="J36" s="4"/>
      <c r="K36" s="4" t="s">
        <v>311</v>
      </c>
      <c r="L36" s="12" t="str">
        <f>HYPERLINK("http://geodesia.neuquen.gov.ar:8080/geoserver/ows?","http://geodesia.neuquen.gov.ar:8080/geoserver/ows?")</f>
        <v>http://geodesia.neuquen.gov.ar:8080/geoserver/ows?</v>
      </c>
      <c r="M36" s="4"/>
      <c r="N36" s="4"/>
      <c r="O36" s="4"/>
      <c r="P36" s="3"/>
      <c r="Q36" s="2"/>
      <c r="R36" s="2"/>
      <c r="S36" s="2"/>
      <c r="T36" s="2"/>
      <c r="U36" s="2"/>
      <c r="V36" s="2"/>
      <c r="W36" s="2"/>
      <c r="X36" s="2"/>
      <c r="Y36" s="2"/>
      <c r="Z36" s="2"/>
    </row>
    <row r="37" spans="1:26" ht="12.75" customHeight="1" x14ac:dyDescent="0.2">
      <c r="A37" s="4" t="s">
        <v>305</v>
      </c>
      <c r="B37" s="4" t="s">
        <v>315</v>
      </c>
      <c r="C37" s="4" t="s">
        <v>105</v>
      </c>
      <c r="D37" s="3" t="s">
        <v>101</v>
      </c>
      <c r="E37" s="3" t="s">
        <v>101</v>
      </c>
      <c r="F37" s="4" t="s">
        <v>62</v>
      </c>
      <c r="G37" s="4"/>
      <c r="H37" s="4"/>
      <c r="I37" s="3"/>
      <c r="J37" s="4"/>
      <c r="K37" s="4" t="s">
        <v>320</v>
      </c>
      <c r="L37" s="12" t="str">
        <f>HYPERLINK("http://www.energianeuquen.gov.ar:38080/geoserver/hidrocarburos/ows?","http://www.energianeuquen.gov.ar:38080/geoserver/hidrocarburos/ows?")</f>
        <v>http://www.energianeuquen.gov.ar:38080/geoserver/hidrocarburos/ows?</v>
      </c>
      <c r="M37" s="4"/>
      <c r="N37" s="4"/>
      <c r="O37" s="4"/>
      <c r="P37" s="3"/>
      <c r="Q37" s="2"/>
      <c r="R37" s="2"/>
      <c r="S37" s="2"/>
      <c r="T37" s="2"/>
      <c r="U37" s="2"/>
      <c r="V37" s="2"/>
      <c r="W37" s="2"/>
      <c r="X37" s="2"/>
      <c r="Y37" s="2"/>
      <c r="Z37" s="2"/>
    </row>
    <row r="38" spans="1:26" ht="12.75" customHeight="1" x14ac:dyDescent="0.2">
      <c r="A38" s="4" t="s">
        <v>305</v>
      </c>
      <c r="B38" s="4" t="s">
        <v>330</v>
      </c>
      <c r="C38" s="4" t="s">
        <v>105</v>
      </c>
      <c r="D38" s="3" t="s">
        <v>101</v>
      </c>
      <c r="E38" s="3" t="s">
        <v>101</v>
      </c>
      <c r="F38" s="4" t="s">
        <v>62</v>
      </c>
      <c r="G38" s="4"/>
      <c r="H38" s="4"/>
      <c r="I38" s="3"/>
      <c r="J38" s="4"/>
      <c r="K38" s="4" t="s">
        <v>334</v>
      </c>
      <c r="L38" s="12" t="str">
        <f>HYPERLINK("http://www.energianeuquen.gov.ar:38080/geoserver/mineria/ows?","http://www.energianeuquen.gov.ar:38080/geoserver/mineria/ows?")</f>
        <v>http://www.energianeuquen.gov.ar:38080/geoserver/mineria/ows?</v>
      </c>
      <c r="M38" s="4"/>
      <c r="N38" s="4"/>
      <c r="O38" s="4"/>
      <c r="P38" s="3"/>
      <c r="Q38" s="2"/>
      <c r="R38" s="2"/>
      <c r="S38" s="2"/>
      <c r="T38" s="2"/>
      <c r="U38" s="2"/>
      <c r="V38" s="2"/>
      <c r="W38" s="2"/>
      <c r="X38" s="2"/>
      <c r="Y38" s="2"/>
      <c r="Z38" s="2"/>
    </row>
    <row r="39" spans="1:26" ht="12.75" customHeight="1" x14ac:dyDescent="0.2">
      <c r="A39" s="4" t="s">
        <v>305</v>
      </c>
      <c r="B39" s="4" t="s">
        <v>341</v>
      </c>
      <c r="C39" s="4" t="s">
        <v>105</v>
      </c>
      <c r="D39" s="18" t="str">
        <f>HYPERLINK("http://copadesvr02.copade.neuquen.gov.ar/geonetwork/srv/eng/main.home","http://copadesvr02.copade.neuquen.gov.ar/geonetwork/srv/eng/main.home")</f>
        <v>http://copadesvr02.copade.neuquen.gov.ar/geonetwork/srv/eng/main.home</v>
      </c>
      <c r="E39" s="3" t="s">
        <v>101</v>
      </c>
      <c r="F39" s="4" t="s">
        <v>348</v>
      </c>
      <c r="G39" s="4"/>
      <c r="H39" s="39" t="str">
        <f>HYPERLINK("mailto:jbrasili@neuquen.gov.ar","jbrasili@neuquen.gov.ar")</f>
        <v>jbrasili@neuquen.gov.ar</v>
      </c>
      <c r="I39" s="4" t="s">
        <v>79</v>
      </c>
      <c r="J39" s="4"/>
      <c r="K39" s="4" t="s">
        <v>349</v>
      </c>
      <c r="L39" s="12" t="str">
        <f>HYPERLINK("http://copadesvr02.copade.neuquen.gov.ar/geoserver/ows?service=wfs&amp;version=2.0.0&amp;request=GetCapabilities","http://copadesvr02.copade.neuquen.gov.ar/geoserver/ows?service=wfs&amp;version=2.0.0&amp;request=GetCapabilities")</f>
        <v>http://copadesvr02.copade.neuquen.gov.ar/geoserver/ows?service=wfs&amp;version=2.0.0&amp;request=GetCapabilities</v>
      </c>
      <c r="M39" s="4"/>
      <c r="N39" s="4"/>
      <c r="O39" s="4"/>
      <c r="P39" s="3"/>
      <c r="Q39" s="2"/>
      <c r="R39" s="2"/>
      <c r="S39" s="2"/>
      <c r="T39" s="2"/>
      <c r="U39" s="2"/>
      <c r="V39" s="2"/>
      <c r="W39" s="2"/>
      <c r="X39" s="2"/>
      <c r="Y39" s="2"/>
      <c r="Z39" s="2"/>
    </row>
    <row r="40" spans="1:26" ht="12.75" customHeight="1" x14ac:dyDescent="0.2">
      <c r="A40" s="23" t="s">
        <v>352</v>
      </c>
      <c r="B40" s="23" t="s">
        <v>353</v>
      </c>
      <c r="C40" s="4" t="s">
        <v>299</v>
      </c>
      <c r="D40" s="44" t="str">
        <f>HYPERLINK("http://ide.pergamino.gob.ar:8080/geonetwork/","http://ide.pergamino.gob.ar:8080/geonetwork/")</f>
        <v>http://ide.pergamino.gob.ar:8080/geonetwork/</v>
      </c>
      <c r="E40" s="44" t="str">
        <f>HYPERLINK("http://ide.pergamino.gob.ar:8080/geonetwork/srv/es/csw?","http://ide.pergamino.gob.ar:8080/geonetwork/srv/es/csw?")</f>
        <v>http://ide.pergamino.gob.ar:8080/geonetwork/srv/es/csw?</v>
      </c>
      <c r="F40" s="23" t="s">
        <v>183</v>
      </c>
      <c r="G40" s="23"/>
      <c r="H40" s="23"/>
      <c r="I40" s="23" t="s">
        <v>79</v>
      </c>
      <c r="J40" s="4" t="s">
        <v>301</v>
      </c>
      <c r="K40" s="44" t="str">
        <f>HYPERLINK("http://ide.pergamino.gob.ar:8080/geoserver/wms?","http://ide.pergamino.gob.ar:8080/geoserver/wms?")</f>
        <v>http://ide.pergamino.gob.ar:8080/geoserver/wms?</v>
      </c>
      <c r="L40" s="4"/>
      <c r="M40" s="4"/>
      <c r="N40" s="3"/>
      <c r="O40" s="3"/>
      <c r="P40" s="3"/>
      <c r="Q40" s="2"/>
      <c r="R40" s="2"/>
      <c r="S40" s="2"/>
      <c r="T40" s="2"/>
      <c r="U40" s="2"/>
      <c r="V40" s="2"/>
      <c r="W40" s="2"/>
      <c r="X40" s="2"/>
      <c r="Y40" s="2"/>
      <c r="Z40" s="2"/>
    </row>
    <row r="41" spans="1:26" ht="12.75" customHeight="1" x14ac:dyDescent="0.2">
      <c r="A41" s="4" t="s">
        <v>361</v>
      </c>
      <c r="B41" s="28" t="str">
        <f>HYPERLINK("http://www.energia.gob.ar/","Secretaría de Energía")</f>
        <v>Secretaría de Energía</v>
      </c>
      <c r="C41" s="4" t="s">
        <v>71</v>
      </c>
      <c r="D41" s="18" t="str">
        <f>HYPERLINK("http://ide.se.gov.ar/geonetwork/srv/spa/main.home","http://ide.se.gov.ar/geonetwork/srv/spa/main.home")</f>
        <v>http://ide.se.gov.ar/geonetwork/srv/spa/main.home</v>
      </c>
      <c r="E41" s="18" t="str">
        <f>HYPERLINK("http://ide.se.gov.ar/geonetwork/srv/spa/csw?service=CSW&amp;request=GetCapabilities","http://ide.se.gov.ar/geonetwork/srv/spa/csw?service=CSW&amp;request=GetCapabilities")</f>
        <v>http://ide.se.gov.ar/geonetwork/srv/spa/csw?service=CSW&amp;request=GetCapabilities</v>
      </c>
      <c r="F41" s="4" t="s">
        <v>75</v>
      </c>
      <c r="G41" s="4"/>
      <c r="H41" s="4" t="s">
        <v>367</v>
      </c>
      <c r="I41" s="4" t="s">
        <v>79</v>
      </c>
      <c r="J41" s="4" t="s">
        <v>368</v>
      </c>
      <c r="K41" s="4" t="s">
        <v>369</v>
      </c>
      <c r="L41" s="4"/>
      <c r="M41" s="4"/>
      <c r="N41" s="4"/>
      <c r="O41" s="4"/>
      <c r="P41" s="3"/>
      <c r="Q41" s="2"/>
      <c r="R41" s="2"/>
      <c r="S41" s="2"/>
      <c r="T41" s="2"/>
      <c r="U41" s="2"/>
      <c r="V41" s="2"/>
      <c r="W41" s="2"/>
      <c r="X41" s="2"/>
      <c r="Y41" s="2"/>
      <c r="Z41" s="2"/>
    </row>
    <row r="42" spans="1:26" ht="12.75" customHeight="1" x14ac:dyDescent="0.2">
      <c r="A42" s="4" t="s">
        <v>371</v>
      </c>
      <c r="B42" s="4" t="s">
        <v>372</v>
      </c>
      <c r="C42" s="4" t="s">
        <v>105</v>
      </c>
      <c r="D42" s="18" t="str">
        <f>HYPERLINK("http://ide.extranet.rionegro.gov.ar/","http://ide.extranet.rionegro.gov.ar/")</f>
        <v>http://ide.extranet.rionegro.gov.ar/</v>
      </c>
      <c r="E42" s="18" t="str">
        <f>HYPERLINK("http://ide.extranet.rionegro.gov.ar/catalogue/csw?service=CSW&amp;request=GetCapabilities","http://ide.extranet.rionegro.gov.ar/catalogue/csw?service=CSW&amp;request=GetCapabilities")</f>
        <v>http://ide.extranet.rionegro.gov.ar/catalogue/csw?service=CSW&amp;request=GetCapabilities</v>
      </c>
      <c r="F42" s="4" t="s">
        <v>376</v>
      </c>
      <c r="G42" s="4"/>
      <c r="H42" s="4"/>
      <c r="I42" s="4" t="s">
        <v>79</v>
      </c>
      <c r="J42" s="4" t="s">
        <v>379</v>
      </c>
      <c r="K42" s="4" t="s">
        <v>381</v>
      </c>
      <c r="L42" s="12" t="str">
        <f>HYPERLINK("http://ide.extranet.rionegro.gov.ar/geoserver/ows?","http://ide.extranet.rionegro.gov.ar/geoserver/ows?")</f>
        <v>http://ide.extranet.rionegro.gov.ar/geoserver/ows?</v>
      </c>
      <c r="M42" s="4"/>
      <c r="N42" s="4"/>
      <c r="O42" s="4"/>
      <c r="P42" s="3"/>
      <c r="Q42" s="2"/>
      <c r="R42" s="2"/>
      <c r="S42" s="2"/>
      <c r="T42" s="2"/>
      <c r="U42" s="2"/>
      <c r="V42" s="2"/>
      <c r="W42" s="2"/>
      <c r="X42" s="2"/>
      <c r="Y42" s="2"/>
      <c r="Z42" s="2"/>
    </row>
    <row r="43" spans="1:26" ht="12.75" customHeight="1" x14ac:dyDescent="0.2">
      <c r="A43" s="4" t="s">
        <v>371</v>
      </c>
      <c r="B43" s="4" t="s">
        <v>388</v>
      </c>
      <c r="C43" s="4" t="s">
        <v>105</v>
      </c>
      <c r="D43" s="18" t="str">
        <f>HYPERLINK("http://geointa.inta.gov.ar/geonetwork/srv/en/main.home","http://geointa.inta.gov.ar/geonetwork/srv/en/main.home")</f>
        <v>http://geointa.inta.gov.ar/geonetwork/srv/en/main.home</v>
      </c>
      <c r="E43" s="18" t="str">
        <f>HYPERLINK("http://geointa.inta.gov.ar/geonetwork/srv/en/catalogue/csw?service=CSW&amp;version=2.0.2&amp;request=GetCapabilities","http://geointa.inta.gov.ar/geonetwork/srv/en/catalogue/csw?service=CSW&amp;version=2.0.2&amp;request=GetCapabilities")</f>
        <v>http://geointa.inta.gov.ar/geonetwork/srv/en/catalogue/csw?service=CSW&amp;version=2.0.2&amp;request=GetCapabilities</v>
      </c>
      <c r="F43" s="4" t="s">
        <v>75</v>
      </c>
      <c r="G43" s="4"/>
      <c r="H43" s="4"/>
      <c r="I43" s="4" t="s">
        <v>79</v>
      </c>
      <c r="J43" s="4" t="s">
        <v>139</v>
      </c>
      <c r="K43" s="4" t="s">
        <v>394</v>
      </c>
      <c r="L43" s="4"/>
      <c r="M43" s="4"/>
      <c r="N43" s="4"/>
      <c r="O43" s="4"/>
      <c r="P43" s="3"/>
      <c r="Q43" s="2"/>
      <c r="R43" s="2"/>
      <c r="S43" s="2"/>
      <c r="T43" s="2"/>
      <c r="U43" s="2"/>
      <c r="V43" s="2"/>
      <c r="W43" s="2"/>
      <c r="X43" s="2"/>
      <c r="Y43" s="2"/>
      <c r="Z43" s="2"/>
    </row>
    <row r="44" spans="1:26" ht="12.75" customHeight="1" x14ac:dyDescent="0.2">
      <c r="A44" s="4" t="s">
        <v>395</v>
      </c>
      <c r="B44" s="4" t="s">
        <v>396</v>
      </c>
      <c r="C44" s="4" t="s">
        <v>299</v>
      </c>
      <c r="D44" s="18" t="str">
        <f>HYPERLINK("https://www.santafe.gov.ar/idesf/catalogo/srv/spa/main.home","https://www.santafe.gov.ar/idesf/catalogo/srv/spa/main.home")</f>
        <v>https://www.santafe.gov.ar/idesf/catalogo/srv/spa/main.home</v>
      </c>
      <c r="E44" s="3" t="s">
        <v>397</v>
      </c>
      <c r="F44" s="4" t="s">
        <v>75</v>
      </c>
      <c r="G44" s="4" t="s">
        <v>399</v>
      </c>
      <c r="H44" s="4" t="s">
        <v>400</v>
      </c>
      <c r="I44" s="4" t="s">
        <v>79</v>
      </c>
      <c r="J44" s="4" t="s">
        <v>401</v>
      </c>
      <c r="K44" s="4" t="s">
        <v>402</v>
      </c>
      <c r="L44" s="4"/>
      <c r="M44" s="4"/>
      <c r="N44" s="4"/>
      <c r="O44" s="4"/>
      <c r="P44" s="3"/>
      <c r="Q44" s="2"/>
      <c r="R44" s="2"/>
      <c r="S44" s="2"/>
      <c r="T44" s="2"/>
      <c r="U44" s="2"/>
      <c r="V44" s="2"/>
      <c r="W44" s="2"/>
      <c r="X44" s="2"/>
      <c r="Y44" s="2"/>
      <c r="Z44" s="2"/>
    </row>
    <row r="45" spans="1:26" ht="12.75" customHeight="1" x14ac:dyDescent="0.2">
      <c r="A45" s="4" t="s">
        <v>405</v>
      </c>
      <c r="B45" s="4" t="s">
        <v>406</v>
      </c>
      <c r="C45" s="4" t="s">
        <v>105</v>
      </c>
      <c r="D45" s="18" t="str">
        <f>HYPERLINK("http://geointa.inta.gov.ar/geonetwork/srv/en/main.home","http://geointa.inta.gov.ar/geonetwork/srv/en/main.home")</f>
        <v>http://geointa.inta.gov.ar/geonetwork/srv/en/main.home</v>
      </c>
      <c r="E45" s="18" t="str">
        <f>HYPERLINK("http://geointa.inta.gov.ar/geonetwork/srv/en/catalogue/csw?service=CSW&amp;version=2.0.2&amp;request=GetCapabilities","http://geointa.inta.gov.ar/geonetwork/srv/en/catalogue/csw?service=CSW&amp;version=2.0.2&amp;request=GetCapabilities")</f>
        <v>http://geointa.inta.gov.ar/geonetwork/srv/en/catalogue/csw?service=CSW&amp;version=2.0.2&amp;request=GetCapabilities</v>
      </c>
      <c r="F45" s="4" t="s">
        <v>75</v>
      </c>
      <c r="G45" s="4"/>
      <c r="H45" s="4"/>
      <c r="I45" s="4" t="s">
        <v>79</v>
      </c>
      <c r="J45" s="4" t="s">
        <v>407</v>
      </c>
      <c r="K45" s="4" t="s">
        <v>408</v>
      </c>
      <c r="L45" s="4"/>
      <c r="M45" s="4"/>
      <c r="N45" s="4"/>
      <c r="O45" s="4"/>
      <c r="P45" s="3"/>
      <c r="Q45" s="2"/>
      <c r="R45" s="2"/>
      <c r="S45" s="2"/>
      <c r="T45" s="2"/>
      <c r="U45" s="2"/>
      <c r="V45" s="2"/>
      <c r="W45" s="2"/>
      <c r="X45" s="2"/>
      <c r="Y45" s="2"/>
      <c r="Z45" s="2"/>
    </row>
    <row r="46" spans="1:26" ht="12.75" customHeight="1" x14ac:dyDescent="0.2">
      <c r="A46" s="23" t="s">
        <v>409</v>
      </c>
      <c r="B46" s="23" t="s">
        <v>410</v>
      </c>
      <c r="C46" s="4" t="s">
        <v>105</v>
      </c>
      <c r="D46" s="24" t="s">
        <v>101</v>
      </c>
      <c r="E46" s="24" t="s">
        <v>101</v>
      </c>
      <c r="F46" s="4" t="s">
        <v>62</v>
      </c>
      <c r="G46" s="4"/>
      <c r="H46" s="4"/>
      <c r="I46" s="3"/>
      <c r="J46" s="4"/>
      <c r="K46" s="29" t="str">
        <f>HYPERLINK("http://geoserver.sgis.com.ar/geoserver/dgc_sj/wms","http://geoserver.sgis.com.ar/geoserver/dgc_sj/wms")</f>
        <v>http://geoserver.sgis.com.ar/geoserver/dgc_sj/wms</v>
      </c>
      <c r="L46" s="4"/>
      <c r="M46" s="4"/>
      <c r="N46" s="3"/>
      <c r="O46" s="3"/>
      <c r="P46" s="3"/>
      <c r="Q46" s="2"/>
      <c r="R46" s="2"/>
      <c r="S46" s="2"/>
      <c r="T46" s="2"/>
      <c r="U46" s="2"/>
      <c r="V46" s="2"/>
      <c r="W46" s="2"/>
      <c r="X46" s="2"/>
      <c r="Y46" s="2"/>
      <c r="Z46" s="2"/>
    </row>
    <row r="47" spans="1:26" ht="12.75" customHeight="1" x14ac:dyDescent="0.2">
      <c r="A47" s="23" t="s">
        <v>411</v>
      </c>
      <c r="B47" s="23" t="s">
        <v>410</v>
      </c>
      <c r="C47" s="4" t="s">
        <v>105</v>
      </c>
      <c r="D47" s="24" t="s">
        <v>101</v>
      </c>
      <c r="E47" s="24" t="s">
        <v>101</v>
      </c>
      <c r="F47" s="4" t="s">
        <v>62</v>
      </c>
      <c r="G47" s="4"/>
      <c r="H47" s="4"/>
      <c r="I47" s="3"/>
      <c r="J47" s="4"/>
      <c r="K47" s="29" t="str">
        <f>HYPERLINK("http://visualcatsl.dyndns.info/geoserver/SanLuis/wms","http://visualcatsl.dyndns.info/geoserver/SanLuis/wms")</f>
        <v>http://visualcatsl.dyndns.info/geoserver/SanLuis/wms</v>
      </c>
      <c r="L47" s="4"/>
      <c r="M47" s="4"/>
      <c r="N47" s="3"/>
      <c r="O47" s="3"/>
      <c r="P47" s="3"/>
      <c r="Q47" s="2"/>
      <c r="R47" s="2"/>
      <c r="S47" s="2"/>
      <c r="T47" s="2"/>
      <c r="U47" s="2"/>
      <c r="V47" s="2"/>
      <c r="W47" s="2"/>
      <c r="X47" s="2"/>
      <c r="Y47" s="2"/>
      <c r="Z47" s="2"/>
    </row>
    <row r="48" spans="1:26" ht="12.75" customHeight="1" x14ac:dyDescent="0.2">
      <c r="A48" s="4" t="s">
        <v>412</v>
      </c>
      <c r="B48" s="26" t="s">
        <v>413</v>
      </c>
      <c r="C48" s="4" t="s">
        <v>299</v>
      </c>
      <c r="D48" s="37" t="s">
        <v>101</v>
      </c>
      <c r="E48" s="37" t="s">
        <v>101</v>
      </c>
      <c r="F48" s="4" t="s">
        <v>62</v>
      </c>
      <c r="G48" s="4"/>
      <c r="H48" s="4"/>
      <c r="I48" s="3"/>
      <c r="J48" s="4" t="s">
        <v>416</v>
      </c>
      <c r="K48" s="4" t="s">
        <v>417</v>
      </c>
      <c r="L48" s="4"/>
      <c r="M48" s="45"/>
      <c r="N48" s="4"/>
      <c r="O48" s="3"/>
      <c r="P48" s="3"/>
      <c r="Q48" s="2"/>
      <c r="R48" s="2"/>
      <c r="S48" s="2"/>
      <c r="T48" s="2"/>
      <c r="U48" s="2"/>
      <c r="V48" s="2"/>
      <c r="W48" s="2"/>
      <c r="X48" s="2"/>
      <c r="Y48" s="2"/>
      <c r="Z48" s="2"/>
    </row>
    <row r="49" spans="1:26" ht="12.75" customHeight="1" x14ac:dyDescent="0.2">
      <c r="A49" s="4" t="s">
        <v>423</v>
      </c>
      <c r="B49" s="4" t="s">
        <v>424</v>
      </c>
      <c r="C49" s="4" t="s">
        <v>105</v>
      </c>
      <c r="D49" s="46" t="str">
        <f>HYPERLINK("http://www.sitsantacruz.com.ar/iniciog.php?opcion=020402&amp;opcion2=00","http://www.sitsantacruz.com.ar/iniciog.php?opcion=020402&amp;opcion2=00")</f>
        <v>http://www.sitsantacruz.com.ar/iniciog.php?opcion=020402&amp;opcion2=00</v>
      </c>
      <c r="E49" s="47" t="s">
        <v>101</v>
      </c>
      <c r="F49" s="4" t="s">
        <v>113</v>
      </c>
      <c r="G49" s="4"/>
      <c r="H49" s="4" t="s">
        <v>432</v>
      </c>
      <c r="I49" s="4" t="s">
        <v>295</v>
      </c>
      <c r="J49" s="4" t="s">
        <v>113</v>
      </c>
      <c r="K49" s="4" t="s">
        <v>433</v>
      </c>
      <c r="L49" s="4"/>
      <c r="M49" s="4"/>
      <c r="N49" s="4"/>
      <c r="O49" s="4"/>
      <c r="P49" s="3"/>
      <c r="Q49" s="2"/>
      <c r="R49" s="2"/>
      <c r="S49" s="2"/>
      <c r="T49" s="2"/>
      <c r="U49" s="2"/>
      <c r="V49" s="2"/>
      <c r="W49" s="2"/>
      <c r="X49" s="2"/>
      <c r="Y49" s="2"/>
      <c r="Z49" s="2"/>
    </row>
    <row r="50" spans="1:26" ht="12.75" customHeight="1" x14ac:dyDescent="0.2">
      <c r="A50" s="4" t="s">
        <v>435</v>
      </c>
      <c r="B50" s="4" t="s">
        <v>437</v>
      </c>
      <c r="C50" s="4" t="s">
        <v>105</v>
      </c>
      <c r="D50" s="18" t="str">
        <f>HYPERLINK("https://www.santafe.gov.ar/idesf/catalogo/srv/spa/main.home","https://www.santafe.gov.ar/idesf/catalogo/srv/spa/main.home")</f>
        <v>https://www.santafe.gov.ar/idesf/catalogo/srv/spa/main.home</v>
      </c>
      <c r="E50" s="3" t="s">
        <v>397</v>
      </c>
      <c r="F50" s="4" t="s">
        <v>75</v>
      </c>
      <c r="G50" s="4" t="s">
        <v>399</v>
      </c>
      <c r="H50" s="4" t="s">
        <v>400</v>
      </c>
      <c r="I50" s="4" t="s">
        <v>79</v>
      </c>
      <c r="J50" s="4" t="s">
        <v>183</v>
      </c>
      <c r="K50" s="4" t="s">
        <v>443</v>
      </c>
      <c r="L50" s="4"/>
      <c r="M50" s="4"/>
      <c r="N50" s="4"/>
      <c r="O50" s="4"/>
      <c r="P50" s="3"/>
      <c r="Q50" s="2"/>
      <c r="R50" s="2"/>
      <c r="S50" s="2"/>
      <c r="T50" s="2"/>
      <c r="U50" s="2"/>
      <c r="V50" s="2"/>
      <c r="W50" s="2"/>
      <c r="X50" s="2"/>
      <c r="Y50" s="2"/>
      <c r="Z50" s="2"/>
    </row>
    <row r="51" spans="1:26" ht="12.75" customHeight="1" x14ac:dyDescent="0.2">
      <c r="A51" s="4" t="s">
        <v>435</v>
      </c>
      <c r="B51" s="4" t="s">
        <v>445</v>
      </c>
      <c r="C51" s="4" t="s">
        <v>105</v>
      </c>
      <c r="D51" s="18" t="str">
        <f>HYPERLINK("http://geointa.inta.gov.ar/geonetwork/srv/en/main.home","http://geointa.inta.gov.ar/geonetwork/srv/en/main.home")</f>
        <v>http://geointa.inta.gov.ar/geonetwork/srv/en/main.home</v>
      </c>
      <c r="E51" s="18" t="str">
        <f>HYPERLINK("http://geointa.inta.gov.ar/geonetwork/srv/en/catalogue/csw?service=CSW&amp;version=2.0.2&amp;request=GetCapabilities","http://geointa.inta.gov.ar/geonetwork/srv/en/catalogue/csw?service=CSW&amp;version=2.0.2&amp;request=GetCapabilities")</f>
        <v>http://geointa.inta.gov.ar/geonetwork/srv/en/catalogue/csw?service=CSW&amp;version=2.0.2&amp;request=GetCapabilities</v>
      </c>
      <c r="F51" s="4" t="s">
        <v>75</v>
      </c>
      <c r="G51" s="4"/>
      <c r="H51" s="4"/>
      <c r="I51" s="4" t="s">
        <v>79</v>
      </c>
      <c r="J51" s="4" t="s">
        <v>407</v>
      </c>
      <c r="K51" s="4" t="s">
        <v>446</v>
      </c>
      <c r="L51" s="4"/>
      <c r="M51" s="4"/>
      <c r="N51" s="4"/>
      <c r="O51" s="4"/>
      <c r="P51" s="3"/>
      <c r="Q51" s="2"/>
      <c r="R51" s="2"/>
      <c r="S51" s="2"/>
      <c r="T51" s="2"/>
      <c r="U51" s="2"/>
      <c r="V51" s="2"/>
      <c r="W51" s="2"/>
      <c r="X51" s="2"/>
      <c r="Y51" s="2"/>
      <c r="Z51" s="2"/>
    </row>
    <row r="52" spans="1:26" ht="12.75" customHeight="1" x14ac:dyDescent="0.2">
      <c r="A52" s="4" t="s">
        <v>447</v>
      </c>
      <c r="B52" s="4" t="s">
        <v>449</v>
      </c>
      <c r="C52" s="4" t="s">
        <v>105</v>
      </c>
      <c r="D52" s="24" t="s">
        <v>101</v>
      </c>
      <c r="E52" s="24" t="s">
        <v>101</v>
      </c>
      <c r="F52" s="4" t="s">
        <v>62</v>
      </c>
      <c r="G52" s="4"/>
      <c r="H52" s="4"/>
      <c r="I52" s="3"/>
      <c r="J52" s="4"/>
      <c r="K52" s="12" t="str">
        <f>HYPERLINK("http://181.88.186.115:8080/geoserver/servidor/wms?request=GetCapabilities","http://181.88.186.115:8080/geoserver/servidor/wms?request=GetCapabilities")</f>
        <v>http://181.88.186.115:8080/geoserver/servidor/wms?request=GetCapabilities</v>
      </c>
      <c r="L52" s="4"/>
      <c r="M52" s="4"/>
      <c r="N52" s="3"/>
      <c r="O52" s="3"/>
      <c r="P52" s="3"/>
      <c r="Q52" s="2"/>
      <c r="R52" s="2"/>
      <c r="S52" s="2"/>
      <c r="T52" s="2"/>
      <c r="U52" s="2"/>
      <c r="V52" s="2"/>
      <c r="W52" s="2"/>
      <c r="X52" s="2"/>
      <c r="Y52" s="2"/>
      <c r="Z52" s="2"/>
    </row>
    <row r="53" spans="1:26" ht="12.75" customHeight="1" x14ac:dyDescent="0.2">
      <c r="A53" s="4" t="s">
        <v>447</v>
      </c>
      <c r="B53" s="4" t="s">
        <v>452</v>
      </c>
      <c r="C53" s="4" t="s">
        <v>105</v>
      </c>
      <c r="D53" s="18" t="str">
        <f>HYPERLINK("http://idet.tucuman.gob.ar/geonetwork/srv/es/main.home","http://idet.tucuman.gob.ar/geonetwork/srv/es/main.home")</f>
        <v>http://idet.tucuman.gob.ar/geonetwork/srv/es/main.home</v>
      </c>
      <c r="E53" s="3" t="s">
        <v>456</v>
      </c>
      <c r="F53" s="4" t="s">
        <v>75</v>
      </c>
      <c r="G53" s="4"/>
      <c r="H53" s="4"/>
      <c r="I53" s="4" t="s">
        <v>79</v>
      </c>
      <c r="J53" s="4"/>
      <c r="K53" s="12" t="str">
        <f>HYPERLINK("http://idet.tucuman.gob.ar/geoserver/Dir_Prov_Vialidad/wms?request=GetCapabilities","http://idet.tucuman.gob.ar/geoserver/Dir_Prov_Vialidad/wms?request=GetCapabilities")</f>
        <v>http://idet.tucuman.gob.ar/geoserver/Dir_Prov_Vialidad/wms?request=GetCapabilities</v>
      </c>
      <c r="L53" s="4"/>
      <c r="M53" s="4"/>
      <c r="N53" s="3"/>
      <c r="O53" s="3"/>
      <c r="P53" s="3"/>
      <c r="Q53" s="2"/>
      <c r="R53" s="2"/>
      <c r="S53" s="2"/>
      <c r="T53" s="2"/>
      <c r="U53" s="2"/>
      <c r="V53" s="2"/>
      <c r="W53" s="2"/>
      <c r="X53" s="2"/>
      <c r="Y53" s="2"/>
      <c r="Z53" s="2"/>
    </row>
    <row r="54" spans="1:26" ht="12.75" customHeight="1" x14ac:dyDescent="0.2">
      <c r="A54" s="4" t="s">
        <v>447</v>
      </c>
      <c r="B54" s="4" t="s">
        <v>462</v>
      </c>
      <c r="C54" s="4" t="s">
        <v>105</v>
      </c>
      <c r="D54" s="24" t="s">
        <v>101</v>
      </c>
      <c r="E54" s="24" t="s">
        <v>101</v>
      </c>
      <c r="F54" s="4" t="s">
        <v>62</v>
      </c>
      <c r="G54" s="4"/>
      <c r="H54" s="4"/>
      <c r="I54" s="3"/>
      <c r="J54" s="4"/>
      <c r="K54" s="12" t="str">
        <f>HYPERLINK("http://dami.tucuman.gov.ar/ArcGIS/services/DAMI_Ambiental/MapServer/WMSServer?service=WMS&amp;request=GetCapabilities","http://dami.tucuman.gov.ar/ArcGIS/services/DAMI_Ambiental/MapServer/WMSServer?service=WMS&amp;request=GetCapabilities")</f>
        <v>http://dami.tucuman.gov.ar/ArcGIS/services/DAMI_Ambiental/MapServer/WMSServer?service=WMS&amp;request=GetCapabilities</v>
      </c>
      <c r="L54" s="4"/>
      <c r="M54" s="4"/>
      <c r="N54" s="3"/>
      <c r="O54" s="3"/>
      <c r="P54" s="3"/>
      <c r="Q54" s="2"/>
      <c r="R54" s="2"/>
      <c r="S54" s="2"/>
      <c r="T54" s="2"/>
      <c r="U54" s="2"/>
      <c r="V54" s="2"/>
      <c r="W54" s="2"/>
      <c r="X54" s="2"/>
      <c r="Y54" s="2"/>
      <c r="Z54" s="2"/>
    </row>
    <row r="55" spans="1:26" ht="12.75" customHeight="1" x14ac:dyDescent="0.2">
      <c r="A55" s="4" t="s">
        <v>447</v>
      </c>
      <c r="B55" s="4" t="s">
        <v>466</v>
      </c>
      <c r="C55" s="4" t="s">
        <v>105</v>
      </c>
      <c r="D55" s="24" t="s">
        <v>101</v>
      </c>
      <c r="E55" s="24" t="s">
        <v>101</v>
      </c>
      <c r="F55" s="4" t="s">
        <v>62</v>
      </c>
      <c r="G55" s="4"/>
      <c r="H55" s="4"/>
      <c r="I55" s="3"/>
      <c r="J55" s="4"/>
      <c r="K55" s="12" t="str">
        <f>HYPERLINK("http://siga.proyungas.org.ar/recursos/","http://siga.proyungas.org.ar/recursos/")</f>
        <v>http://siga.proyungas.org.ar/recursos/</v>
      </c>
      <c r="L55" s="4"/>
      <c r="M55" s="4"/>
      <c r="N55" s="3"/>
      <c r="O55" s="3"/>
      <c r="P55" s="3"/>
      <c r="Q55" s="2"/>
      <c r="R55" s="2"/>
      <c r="S55" s="2"/>
      <c r="T55" s="2"/>
      <c r="U55" s="2"/>
      <c r="V55" s="2"/>
      <c r="W55" s="2"/>
      <c r="X55" s="2"/>
      <c r="Y55" s="2"/>
      <c r="Z55" s="2"/>
    </row>
    <row r="56" spans="1:26" ht="12.75" customHeight="1" x14ac:dyDescent="0.2">
      <c r="A56" s="4" t="s">
        <v>447</v>
      </c>
      <c r="B56" s="4" t="s">
        <v>472</v>
      </c>
      <c r="C56" s="4" t="s">
        <v>105</v>
      </c>
      <c r="D56" s="24" t="s">
        <v>101</v>
      </c>
      <c r="E56" s="24" t="s">
        <v>101</v>
      </c>
      <c r="F56" s="4" t="s">
        <v>62</v>
      </c>
      <c r="G56" s="4"/>
      <c r="H56" s="4"/>
      <c r="I56" s="3"/>
      <c r="J56" s="4"/>
      <c r="K56" s="12" t="str">
        <f>HYPERLINK("http://190.226.54.180:8080/geoserver/IPVyDU/wms?request=GetCapabilities","http://190.226.54.180:8080/geoserver/IPVyDU/wms?request=GetCapabilities")</f>
        <v>http://190.226.54.180:8080/geoserver/IPVyDU/wms?request=GetCapabilities</v>
      </c>
      <c r="L56" s="4"/>
      <c r="M56" s="4"/>
      <c r="N56" s="3"/>
      <c r="O56" s="3"/>
      <c r="P56" s="3"/>
      <c r="Q56" s="2"/>
      <c r="R56" s="2"/>
      <c r="S56" s="2"/>
      <c r="T56" s="2"/>
      <c r="U56" s="2"/>
      <c r="V56" s="2"/>
      <c r="W56" s="2"/>
      <c r="X56" s="2"/>
      <c r="Y56" s="2"/>
      <c r="Z56" s="2"/>
    </row>
    <row r="57" spans="1:26" ht="12.75" customHeight="1" x14ac:dyDescent="0.2">
      <c r="A57" s="4" t="s">
        <v>447</v>
      </c>
      <c r="B57" s="4" t="s">
        <v>478</v>
      </c>
      <c r="C57" s="4" t="s">
        <v>105</v>
      </c>
      <c r="D57" s="24" t="s">
        <v>101</v>
      </c>
      <c r="E57" s="24" t="s">
        <v>101</v>
      </c>
      <c r="F57" s="4" t="s">
        <v>62</v>
      </c>
      <c r="G57" s="4"/>
      <c r="H57" s="4"/>
      <c r="I57" s="3"/>
      <c r="J57" s="4"/>
      <c r="K57" s="12" t="str">
        <f>HYPERLINK("http://web2.desarrollosocialtuc.gov.ar/geoserver/wms?service=wms&amp;version=1.3.0&amp;request=GetCapabilities","http://web2.desarrollosocialtuc.gov.ar/geoserver/wms?service=wms&amp;version=1.3.0&amp;request=GetCapabilities")</f>
        <v>http://web2.desarrollosocialtuc.gov.ar/geoserver/wms?service=wms&amp;version=1.3.0&amp;request=GetCapabilities</v>
      </c>
      <c r="L57" s="4"/>
      <c r="M57" s="4"/>
      <c r="N57" s="3"/>
      <c r="O57" s="3"/>
      <c r="P57" s="3"/>
      <c r="Q57" s="2"/>
      <c r="R57" s="2"/>
      <c r="S57" s="2"/>
      <c r="T57" s="2"/>
      <c r="U57" s="2"/>
      <c r="V57" s="2"/>
      <c r="W57" s="2"/>
      <c r="X57" s="2"/>
      <c r="Y57" s="2"/>
      <c r="Z57" s="2"/>
    </row>
    <row r="58" spans="1:26" ht="12.75" customHeight="1" x14ac:dyDescent="0.2">
      <c r="A58" s="4" t="s">
        <v>490</v>
      </c>
      <c r="B58" s="26" t="s">
        <v>491</v>
      </c>
      <c r="C58" s="4" t="s">
        <v>105</v>
      </c>
      <c r="D58" s="18" t="str">
        <f>HYPERLINK("http://idet.tucuman.gob.ar/geonetwork/srv/es/main.home","http://idet.tucuman.gob.ar/geonetwork/srv/es/main.home")</f>
        <v>http://idet.tucuman.gob.ar/geonetwork/srv/es/main.home</v>
      </c>
      <c r="E58" s="3" t="s">
        <v>456</v>
      </c>
      <c r="F58" s="4" t="s">
        <v>75</v>
      </c>
      <c r="G58" s="4"/>
      <c r="H58" s="4"/>
      <c r="I58" s="4" t="s">
        <v>79</v>
      </c>
      <c r="J58" s="4"/>
      <c r="K58" s="4" t="s">
        <v>497</v>
      </c>
      <c r="L58" s="12" t="str">
        <f>HYPERLINK("http://200.45.224.101:8080/geoserver/wfs","http://200.45.224.101:8080/geoserver/wfs%20")</f>
        <v>http://200.45.224.101:8080/geoserver/wfs%20</v>
      </c>
      <c r="M58" s="45"/>
      <c r="N58" s="4"/>
      <c r="O58" s="4"/>
      <c r="P58" s="3"/>
      <c r="Q58" s="2"/>
      <c r="R58" s="2"/>
      <c r="S58" s="2"/>
      <c r="T58" s="2"/>
      <c r="U58" s="2"/>
      <c r="V58" s="2"/>
      <c r="W58" s="2"/>
      <c r="X58" s="2"/>
      <c r="Y58" s="2"/>
      <c r="Z58" s="2"/>
    </row>
    <row r="59" spans="1:26" ht="12.75" customHeight="1" x14ac:dyDescent="0.2">
      <c r="A59" s="4" t="s">
        <v>490</v>
      </c>
      <c r="B59" s="26" t="s">
        <v>502</v>
      </c>
      <c r="C59" s="4" t="s">
        <v>105</v>
      </c>
      <c r="D59" s="18" t="str">
        <f>HYPERLINK("http://www.geosplan.tucuman.gob.ar/geonetwork/srv/spa/search","http://www.geosplan.tucuman.gob.ar/geonetwork/srv/spa/search")</f>
        <v>http://www.geosplan.tucuman.gob.ar/geonetwork/srv/spa/search</v>
      </c>
      <c r="E59" s="18" t="str">
        <f>HYPERLINK("http://www.geosplan.tucuman.gob.ar/geonetwork/srv/spa/csw?request=GetCapabilities&amp;service=CSW","http://www.geosplan.tucuman.gob.ar/geonetwork/srv/spa/csw?request=GetCapabilities&amp;service=CSW")</f>
        <v>http://www.geosplan.tucuman.gob.ar/geonetwork/srv/spa/csw?request=GetCapabilities&amp;service=CSW</v>
      </c>
      <c r="F59" s="4" t="s">
        <v>75</v>
      </c>
      <c r="G59" s="4" t="s">
        <v>506</v>
      </c>
      <c r="H59" s="4" t="s">
        <v>507</v>
      </c>
      <c r="I59" s="4" t="s">
        <v>79</v>
      </c>
      <c r="J59" s="4"/>
      <c r="K59" s="4" t="s">
        <v>63</v>
      </c>
      <c r="L59" s="4"/>
      <c r="M59" s="45"/>
      <c r="N59" s="4"/>
      <c r="O59" s="3"/>
      <c r="P59" s="3"/>
      <c r="Q59" s="2"/>
      <c r="R59" s="2"/>
      <c r="S59" s="2"/>
      <c r="T59" s="2"/>
      <c r="U59" s="2"/>
      <c r="V59" s="2"/>
      <c r="W59" s="2"/>
      <c r="X59" s="2"/>
      <c r="Y59" s="2"/>
      <c r="Z59" s="2"/>
    </row>
    <row r="60" spans="1:26" ht="12.75" customHeight="1" x14ac:dyDescent="0.2">
      <c r="A60" s="4" t="s">
        <v>490</v>
      </c>
      <c r="B60" s="45" t="s">
        <v>511</v>
      </c>
      <c r="C60" s="45" t="s">
        <v>105</v>
      </c>
      <c r="D60" s="25" t="str">
        <f>HYPERLINK("http://idet.tucuman.gob.ar/geonetwork/srv/es/main.home","http://idet.tucuman.gob.ar/geonetwork/srv/es/main.home")</f>
        <v>http://idet.tucuman.gob.ar/geonetwork/srv/es/main.home</v>
      </c>
      <c r="E60" s="48" t="s">
        <v>456</v>
      </c>
      <c r="F60" s="45" t="s">
        <v>75</v>
      </c>
      <c r="G60" s="45" t="s">
        <v>506</v>
      </c>
      <c r="H60" s="45" t="s">
        <v>507</v>
      </c>
      <c r="I60" s="45" t="s">
        <v>79</v>
      </c>
      <c r="J60" s="4" t="s">
        <v>63</v>
      </c>
      <c r="K60" s="28" t="str">
        <f>HYPERLINK("http://idet.tucuman.gob.ar/geoserver/idet/wms?request=GetCapabilities","http://idet.tucuman.gob.ar/geoserver/idet/wms?request=GetCapabilities")</f>
        <v>http://idet.tucuman.gob.ar/geoserver/idet/wms?request=GetCapabilities</v>
      </c>
      <c r="L60" s="4"/>
      <c r="M60" s="45"/>
      <c r="N60" s="4"/>
      <c r="O60" s="4"/>
      <c r="P60" s="3"/>
      <c r="Q60" s="2"/>
      <c r="R60" s="2"/>
      <c r="S60" s="2"/>
      <c r="T60" s="2"/>
      <c r="U60" s="2"/>
      <c r="V60" s="2"/>
      <c r="W60" s="2"/>
      <c r="X60" s="2"/>
      <c r="Y60" s="2"/>
      <c r="Z60" s="2"/>
    </row>
    <row r="61" spans="1:26" ht="12.75" customHeight="1" x14ac:dyDescent="0.2">
      <c r="A61" s="4" t="s">
        <v>490</v>
      </c>
      <c r="B61" s="4" t="s">
        <v>522</v>
      </c>
      <c r="C61" s="4" t="s">
        <v>105</v>
      </c>
      <c r="D61" s="18" t="str">
        <f>HYPERLINK("http://uedptucuman.dyndns.org/geonetwork/srv/es/main.home","http://uedptucuman.dyndns.org/geonetwork/srv/es/main.home")</f>
        <v>http://uedptucuman.dyndns.org/geonetwork/srv/es/main.home</v>
      </c>
      <c r="E61" s="18" t="str">
        <f>HYPERLINK("http://uedptucuman.dyndns.org/geonetwork/srv/es/csw?service=CSW&amp;request=GetCapabilities","http://uedptucuman.dyndns.org/geonetwork/srv/es/csw?service=CSW&amp;request=GetCapabilities")</f>
        <v>http://uedptucuman.dyndns.org/geonetwork/srv/es/csw?service=CSW&amp;request=GetCapabilities</v>
      </c>
      <c r="F61" s="4" t="s">
        <v>75</v>
      </c>
      <c r="G61" s="4"/>
      <c r="H61" s="4" t="s">
        <v>530</v>
      </c>
      <c r="I61" s="4" t="s">
        <v>79</v>
      </c>
      <c r="J61" s="4" t="s">
        <v>532</v>
      </c>
      <c r="K61" s="4" t="s">
        <v>535</v>
      </c>
      <c r="L61" s="4"/>
      <c r="M61" s="45"/>
      <c r="N61" s="3"/>
      <c r="O61" s="4"/>
      <c r="P61" s="3"/>
      <c r="Q61" s="2"/>
      <c r="R61" s="2"/>
      <c r="S61" s="2"/>
      <c r="T61" s="2"/>
      <c r="U61" s="2"/>
      <c r="V61" s="2"/>
      <c r="W61" s="2"/>
      <c r="X61" s="2"/>
      <c r="Y61" s="2"/>
      <c r="Z61" s="2"/>
    </row>
    <row r="62" spans="1:26" ht="12.75" customHeight="1" x14ac:dyDescent="0.2">
      <c r="A62" s="4" t="s">
        <v>490</v>
      </c>
      <c r="B62" s="26" t="s">
        <v>536</v>
      </c>
      <c r="C62" s="4" t="s">
        <v>105</v>
      </c>
      <c r="D62" s="37" t="s">
        <v>101</v>
      </c>
      <c r="E62" s="37" t="s">
        <v>101</v>
      </c>
      <c r="F62" s="4" t="s">
        <v>62</v>
      </c>
      <c r="G62" s="4"/>
      <c r="H62" s="4"/>
      <c r="I62" s="3"/>
      <c r="J62" s="4" t="s">
        <v>63</v>
      </c>
      <c r="K62" s="4" t="s">
        <v>537</v>
      </c>
      <c r="L62" s="4"/>
      <c r="M62" s="45"/>
      <c r="N62" s="4"/>
      <c r="O62" s="3"/>
      <c r="P62" s="3"/>
      <c r="Q62" s="2"/>
      <c r="R62" s="2"/>
      <c r="S62" s="2"/>
      <c r="T62" s="2"/>
      <c r="U62" s="2"/>
      <c r="V62" s="2"/>
      <c r="W62" s="2"/>
      <c r="X62" s="2"/>
      <c r="Y62" s="2"/>
      <c r="Z62" s="2"/>
    </row>
    <row r="63" spans="1:26" ht="12.75" customHeight="1" x14ac:dyDescent="0.2">
      <c r="A63" s="4" t="s">
        <v>490</v>
      </c>
      <c r="B63" s="4" t="s">
        <v>538</v>
      </c>
      <c r="C63" s="4" t="s">
        <v>105</v>
      </c>
      <c r="D63" s="18" t="str">
        <f>HYPERLINK("http://uedptucuman.dyndns.org/geonetwork/srv/es/main.home","http://uedptucuman.dyndns.org/geonetwork/srv/es/main.home")</f>
        <v>http://uedptucuman.dyndns.org/geonetwork/srv/es/main.home</v>
      </c>
      <c r="E63" s="18" t="str">
        <f>HYPERLINK("http://uedptucuman.dyndns.org/geonetwork/srv/es/csw?service=CSW&amp;request=GetCapabilities","http://uedptucuman.dyndns.org/geonetwork/srv/es/csw?service=CSW&amp;request=GetCapabilities")</f>
        <v>http://uedptucuman.dyndns.org/geonetwork/srv/es/csw?service=CSW&amp;request=GetCapabilities</v>
      </c>
      <c r="F63" s="4" t="s">
        <v>75</v>
      </c>
      <c r="G63" s="4"/>
      <c r="H63" s="4" t="s">
        <v>530</v>
      </c>
      <c r="I63" s="4" t="s">
        <v>79</v>
      </c>
      <c r="J63" s="4" t="s">
        <v>532</v>
      </c>
      <c r="K63" s="4" t="s">
        <v>546</v>
      </c>
      <c r="L63" s="4"/>
      <c r="M63" s="45"/>
      <c r="N63" s="4"/>
      <c r="O63" s="4"/>
      <c r="P63" s="3"/>
      <c r="Q63" s="2"/>
      <c r="R63" s="2"/>
      <c r="S63" s="2"/>
      <c r="T63" s="2"/>
      <c r="U63" s="2"/>
      <c r="V63" s="2"/>
      <c r="W63" s="2"/>
      <c r="X63" s="2"/>
      <c r="Y63" s="2"/>
      <c r="Z63" s="2"/>
    </row>
    <row r="64" spans="1:26" ht="12.75" customHeight="1" x14ac:dyDescent="0.2">
      <c r="A64" s="4" t="s">
        <v>490</v>
      </c>
      <c r="B64" s="4" t="s">
        <v>547</v>
      </c>
      <c r="C64" s="4" t="s">
        <v>105</v>
      </c>
      <c r="D64" s="18" t="str">
        <f>HYPERLINK("http://uedptucuman.dyndns.org/geonetwork/srv/es/main.home","http://uedptucuman.dyndns.org/geonetwork/srv/es/main.home")</f>
        <v>http://uedptucuman.dyndns.org/geonetwork/srv/es/main.home</v>
      </c>
      <c r="E64" s="18" t="str">
        <f>HYPERLINK("http://uedptucuman.dyndns.org/geonetwork/srv/es/csw?service=CSW&amp;request=GetCapabilities","http://uedptucuman.dyndns.org/geonetwork/srv/es/csw?service=CSW&amp;request=GetCapabilities")</f>
        <v>http://uedptucuman.dyndns.org/geonetwork/srv/es/csw?service=CSW&amp;request=GetCapabilities</v>
      </c>
      <c r="F64" s="4" t="s">
        <v>75</v>
      </c>
      <c r="G64" s="4"/>
      <c r="H64" s="4" t="s">
        <v>530</v>
      </c>
      <c r="I64" s="4" t="s">
        <v>79</v>
      </c>
      <c r="J64" s="4"/>
      <c r="K64" s="4" t="s">
        <v>549</v>
      </c>
      <c r="L64" s="12" t="str">
        <f>HYPERLINK("http://rides.producciontucuman.gov.ar/ArcGIS/services/Informacion_Productiva_WFS/MapServer/WFSServer?request=getcapabilities","http://rides.producciontucuman.gov.ar/ArcGIS/services/Informacion_Productiva_WFS/MapServer/WFSServer?request=getcapabilities")</f>
        <v>http://rides.producciontucuman.gov.ar/ArcGIS/services/Informacion_Productiva_WFS/MapServer/WFSServer?request=getcapabilities</v>
      </c>
      <c r="M64" s="45"/>
      <c r="N64" s="4"/>
      <c r="O64" s="3"/>
      <c r="P64" s="3"/>
      <c r="Q64" s="2"/>
      <c r="R64" s="2"/>
      <c r="S64" s="2"/>
      <c r="T64" s="2"/>
      <c r="U64" s="2"/>
      <c r="V64" s="2"/>
      <c r="W64" s="2"/>
      <c r="X64" s="2"/>
      <c r="Y64" s="2"/>
      <c r="Z64" s="2"/>
    </row>
    <row r="65" spans="1:26" ht="12.75" customHeight="1" x14ac:dyDescent="0.2">
      <c r="A65" s="4" t="s">
        <v>490</v>
      </c>
      <c r="B65" s="4" t="s">
        <v>551</v>
      </c>
      <c r="C65" s="4" t="s">
        <v>105</v>
      </c>
      <c r="D65" s="18" t="str">
        <f>HYPERLINK("http://uedptucuman.dyndns.org/geonetwork/srv/es/main.home","http://uedptucuman.dyndns.org/geonetwork/srv/es/main.home")</f>
        <v>http://uedptucuman.dyndns.org/geonetwork/srv/es/main.home</v>
      </c>
      <c r="E65" s="18" t="str">
        <f>HYPERLINK("http://uedptucuman.dyndns.org/geonetwork/srv/es/csw?service=CSW&amp;request=GetCapabilities","http://uedptucuman.dyndns.org/geonetwork/srv/es/csw?service=CSW&amp;request=GetCapabilities")</f>
        <v>http://uedptucuman.dyndns.org/geonetwork/srv/es/csw?service=CSW&amp;request=GetCapabilities</v>
      </c>
      <c r="F65" s="4" t="s">
        <v>75</v>
      </c>
      <c r="G65" s="4"/>
      <c r="H65" s="4" t="s">
        <v>530</v>
      </c>
      <c r="I65" s="4" t="s">
        <v>79</v>
      </c>
      <c r="J65" s="4" t="s">
        <v>532</v>
      </c>
      <c r="K65" s="4" t="s">
        <v>553</v>
      </c>
      <c r="L65" s="4"/>
      <c r="M65" s="45"/>
      <c r="N65" s="4"/>
      <c r="O65" s="4"/>
      <c r="P65" s="3"/>
      <c r="Q65" s="2"/>
      <c r="R65" s="2"/>
      <c r="S65" s="2"/>
      <c r="T65" s="2"/>
      <c r="U65" s="2"/>
      <c r="V65" s="2"/>
      <c r="W65" s="2"/>
      <c r="X65" s="2"/>
      <c r="Y65" s="2"/>
      <c r="Z65" s="2"/>
    </row>
    <row r="66" spans="1:26" ht="12.75" customHeight="1" x14ac:dyDescent="0.2">
      <c r="A66" s="4" t="s">
        <v>490</v>
      </c>
      <c r="B66" s="4" t="s">
        <v>557</v>
      </c>
      <c r="C66" s="4" t="s">
        <v>105</v>
      </c>
      <c r="D66" s="18" t="str">
        <f>HYPERLINK("http://uedptucuman.dyndns.org/geonetwork/srv/es/main.home","http://uedptucuman.dyndns.org/geonetwork/srv/es/main.home")</f>
        <v>http://uedptucuman.dyndns.org/geonetwork/srv/es/main.home</v>
      </c>
      <c r="E66" s="18" t="str">
        <f>HYPERLINK("http://uedptucuman.dyndns.org/geonetwork/srv/es/csw?service=CSW&amp;request=GetCapabilities","http://uedptucuman.dyndns.org/geonetwork/srv/es/csw?service=CSW&amp;request=GetCapabilities")</f>
        <v>http://uedptucuman.dyndns.org/geonetwork/srv/es/csw?service=CSW&amp;request=GetCapabilities</v>
      </c>
      <c r="F66" s="4" t="s">
        <v>75</v>
      </c>
      <c r="G66" s="4"/>
      <c r="H66" s="4" t="s">
        <v>530</v>
      </c>
      <c r="I66" s="4" t="s">
        <v>79</v>
      </c>
      <c r="J66" s="4" t="s">
        <v>532</v>
      </c>
      <c r="K66" s="4" t="s">
        <v>560</v>
      </c>
      <c r="L66" s="4"/>
      <c r="M66" s="45"/>
      <c r="N66" s="4"/>
      <c r="O66" s="4"/>
      <c r="P66" s="3"/>
      <c r="Q66" s="2"/>
      <c r="R66" s="2"/>
      <c r="S66" s="2"/>
      <c r="T66" s="2"/>
      <c r="U66" s="2"/>
      <c r="V66" s="2"/>
      <c r="W66" s="2"/>
      <c r="X66" s="2"/>
      <c r="Y66" s="2"/>
      <c r="Z66" s="2"/>
    </row>
    <row r="67" spans="1:26" ht="12.75" customHeight="1" x14ac:dyDescent="0.2">
      <c r="A67" s="4" t="s">
        <v>563</v>
      </c>
      <c r="B67" s="4" t="s">
        <v>564</v>
      </c>
      <c r="C67" s="4" t="s">
        <v>105</v>
      </c>
      <c r="D67" s="18" t="str">
        <f>HYPERLINK("http://ideconurbano.ungs.edu.ar/","http://ideconurbano.ungs.edu.ar/")</f>
        <v>http://ideconurbano.ungs.edu.ar/</v>
      </c>
      <c r="E67" s="18" t="str">
        <f>HYPERLINK("http://ideconurbano.ungs.edu.ar/catalogue/csw?service=CSW&amp;version=2.0.2&amp;request=GetCapabilities","http://ideconurbano.ungs.edu.ar/catalogue/csw?service=CSW&amp;version=2.0.2&amp;request=GetCapabilities")</f>
        <v>http://ideconurbano.ungs.edu.ar/catalogue/csw?service=CSW&amp;version=2.0.2&amp;request=GetCapabilities</v>
      </c>
      <c r="F67" s="4" t="s">
        <v>569</v>
      </c>
      <c r="G67" s="4"/>
      <c r="H67" s="4" t="s">
        <v>570</v>
      </c>
      <c r="I67" s="4" t="s">
        <v>90</v>
      </c>
      <c r="J67" s="4"/>
      <c r="K67" s="4" t="s">
        <v>63</v>
      </c>
      <c r="L67" s="4"/>
      <c r="M67" s="4"/>
      <c r="N67" s="3"/>
      <c r="O67" s="4"/>
      <c r="P67" s="3"/>
      <c r="Q67" s="2"/>
      <c r="R67" s="2"/>
      <c r="S67" s="2"/>
      <c r="T67" s="2"/>
      <c r="U67" s="2"/>
      <c r="V67" s="2"/>
      <c r="W67" s="2"/>
      <c r="X67" s="2"/>
      <c r="Y67" s="2"/>
      <c r="Z67" s="2"/>
    </row>
    <row r="68" spans="1:26" ht="12.75" customHeight="1" x14ac:dyDescent="0.2">
      <c r="A68" s="4" t="s">
        <v>575</v>
      </c>
      <c r="B68" s="4" t="s">
        <v>576</v>
      </c>
      <c r="C68" s="4" t="s">
        <v>105</v>
      </c>
      <c r="D68" s="24" t="s">
        <v>101</v>
      </c>
      <c r="E68" s="24" t="s">
        <v>101</v>
      </c>
      <c r="F68" s="4" t="s">
        <v>62</v>
      </c>
      <c r="G68" s="4"/>
      <c r="H68" s="4"/>
      <c r="I68" s="3"/>
      <c r="J68" s="4"/>
      <c r="K68" s="25" t="str">
        <f>HYPERLINK("http://pirna.com.ar:8080/geoserver/wms?version=1.3.0&amp;request=GetCapabilities","http://pirna.com.ar:8080/geoserver/wms?version=1.3.0&amp;request=GetCapabilities")</f>
        <v>http://pirna.com.ar:8080/geoserver/wms?version=1.3.0&amp;request=GetCapabilities</v>
      </c>
      <c r="L68" s="4"/>
      <c r="M68" s="4"/>
      <c r="N68" s="3"/>
      <c r="O68" s="3"/>
      <c r="P68" s="3"/>
      <c r="Q68" s="2"/>
      <c r="R68" s="2"/>
      <c r="S68" s="2"/>
      <c r="T68" s="2"/>
      <c r="U68" s="2"/>
      <c r="V68" s="2"/>
      <c r="W68" s="2"/>
      <c r="X68" s="2"/>
      <c r="Y68" s="2"/>
      <c r="Z68" s="2"/>
    </row>
    <row r="69" spans="1:26" ht="12.75" customHeight="1" x14ac:dyDescent="0.2">
      <c r="A69" s="4" t="s">
        <v>581</v>
      </c>
      <c r="B69" s="49" t="s">
        <v>584</v>
      </c>
      <c r="C69" s="4" t="s">
        <v>71</v>
      </c>
      <c r="D69" s="24" t="s">
        <v>101</v>
      </c>
      <c r="E69" s="24" t="s">
        <v>101</v>
      </c>
      <c r="F69" s="4" t="s">
        <v>62</v>
      </c>
      <c r="G69" s="4"/>
      <c r="H69" s="4"/>
      <c r="I69" s="3"/>
      <c r="J69" s="4"/>
      <c r="K69" s="28" t="str">
        <f>HYPERLINK("http://mapas-lsig.ungs.edu.ar/wmsGBA","http://mapas-lsig.ungs.edu.ar/wmsGBA")</f>
        <v>http://mapas-lsig.ungs.edu.ar/wmsGBA</v>
      </c>
      <c r="L69" s="4"/>
      <c r="M69" s="4"/>
      <c r="N69" s="3"/>
      <c r="O69" s="3"/>
      <c r="P69" s="3"/>
      <c r="Q69" s="2"/>
      <c r="R69" s="2"/>
      <c r="S69" s="2"/>
      <c r="T69" s="2"/>
      <c r="U69" s="2"/>
      <c r="V69" s="2"/>
      <c r="W69" s="2"/>
      <c r="X69" s="2"/>
      <c r="Y69" s="2"/>
      <c r="Z69" s="2"/>
    </row>
    <row r="70" spans="1:26" ht="12.75" customHeight="1" x14ac:dyDescent="0.2">
      <c r="A70" s="4"/>
      <c r="B70" s="4" t="s">
        <v>277</v>
      </c>
      <c r="C70" s="4"/>
      <c r="D70" s="12"/>
      <c r="E70" s="12"/>
      <c r="F70" s="4"/>
      <c r="G70" s="4"/>
      <c r="H70" s="4"/>
      <c r="I70" s="4"/>
      <c r="J70" s="4"/>
      <c r="K70" s="4"/>
      <c r="L70" s="25" t="str">
        <f>HYPERLINK("http://www.bahra.gob.ar/geoserver/bahra/ows?service=WFS&amp;version=1.0.0&amp;request=GetCapabilities","http://www.bahra.gob.ar/geoserver/bahra/ows?service=WFS&amp;version=1.0.0&amp;request=GetCapabilities")</f>
        <v>http://www.bahra.gob.ar/geoserver/bahra/ows?service=WFS&amp;version=1.0.0&amp;request=GetCapabilities</v>
      </c>
      <c r="M70" s="4"/>
      <c r="N70" s="3"/>
      <c r="O70" s="3"/>
      <c r="P70" s="3"/>
      <c r="Q70" s="2"/>
      <c r="R70" s="2"/>
      <c r="S70" s="2"/>
      <c r="T70" s="2"/>
      <c r="U70" s="2"/>
      <c r="V70" s="2"/>
      <c r="W70" s="2"/>
      <c r="X70" s="2"/>
      <c r="Y70" s="2"/>
      <c r="Z70" s="2"/>
    </row>
    <row r="71" spans="1:26" ht="12.75" customHeight="1" x14ac:dyDescent="0.2">
      <c r="A71" s="4"/>
      <c r="B71" s="4"/>
      <c r="C71" s="3"/>
      <c r="D71" s="3"/>
      <c r="E71" s="3"/>
      <c r="F71" s="3"/>
      <c r="G71" s="4"/>
      <c r="H71" s="4"/>
      <c r="I71" s="3"/>
      <c r="J71" s="4"/>
      <c r="K71" s="4"/>
      <c r="L71" s="4"/>
      <c r="M71" s="4"/>
      <c r="N71" s="3"/>
      <c r="O71" s="3"/>
      <c r="P71" s="3"/>
      <c r="Q71" s="2"/>
      <c r="R71" s="2"/>
      <c r="S71" s="2"/>
      <c r="T71" s="2"/>
      <c r="U71" s="2"/>
      <c r="V71" s="2"/>
      <c r="W71" s="2"/>
      <c r="X71" s="2"/>
      <c r="Y71" s="2"/>
      <c r="Z71" s="2"/>
    </row>
    <row r="72" spans="1:26" ht="12.75" customHeight="1" x14ac:dyDescent="0.2">
      <c r="A72" s="4"/>
      <c r="B72" s="4"/>
      <c r="C72" s="3"/>
      <c r="D72" s="3"/>
      <c r="E72" s="3"/>
      <c r="F72" s="3"/>
      <c r="G72" s="4"/>
      <c r="H72" s="4"/>
      <c r="I72" s="3"/>
      <c r="J72" s="4"/>
      <c r="K72" s="4"/>
      <c r="L72" s="4"/>
      <c r="M72" s="4"/>
      <c r="N72" s="3"/>
      <c r="O72" s="3"/>
      <c r="P72" s="3"/>
      <c r="Q72" s="2"/>
      <c r="R72" s="2"/>
      <c r="S72" s="2"/>
      <c r="T72" s="2"/>
      <c r="U72" s="2"/>
      <c r="V72" s="2"/>
      <c r="W72" s="2"/>
      <c r="X72" s="2"/>
      <c r="Y72" s="2"/>
      <c r="Z72" s="2"/>
    </row>
    <row r="73" spans="1:26" ht="12.75" customHeight="1" x14ac:dyDescent="0.2">
      <c r="A73" s="4"/>
      <c r="B73" s="4"/>
      <c r="C73" s="3"/>
      <c r="D73" s="3"/>
      <c r="E73" s="3"/>
      <c r="F73" s="3"/>
      <c r="G73" s="4"/>
      <c r="H73" s="4"/>
      <c r="I73" s="3"/>
      <c r="J73" s="4"/>
      <c r="K73" s="4"/>
      <c r="L73" s="4"/>
      <c r="M73" s="4"/>
      <c r="N73" s="3"/>
      <c r="O73" s="3"/>
      <c r="P73" s="3"/>
      <c r="Q73" s="2"/>
      <c r="R73" s="2"/>
      <c r="S73" s="2"/>
      <c r="T73" s="2"/>
      <c r="U73" s="2"/>
      <c r="V73" s="2"/>
      <c r="W73" s="2"/>
      <c r="X73" s="2"/>
      <c r="Y73" s="2"/>
      <c r="Z73" s="2"/>
    </row>
    <row r="74" spans="1:26" ht="12.75" customHeight="1" x14ac:dyDescent="0.2">
      <c r="A74" s="4"/>
      <c r="B74" s="4"/>
      <c r="C74" s="3"/>
      <c r="D74" s="3"/>
      <c r="E74" s="3"/>
      <c r="F74" s="3"/>
      <c r="G74" s="4"/>
      <c r="H74" s="4"/>
      <c r="I74" s="3"/>
      <c r="J74" s="4"/>
      <c r="K74" s="4"/>
      <c r="L74" s="4"/>
      <c r="M74" s="4"/>
      <c r="N74" s="3"/>
      <c r="O74" s="3"/>
      <c r="P74" s="3"/>
      <c r="Q74" s="2"/>
      <c r="R74" s="2"/>
      <c r="S74" s="2"/>
      <c r="T74" s="2"/>
      <c r="U74" s="2"/>
      <c r="V74" s="2"/>
      <c r="W74" s="2"/>
      <c r="X74" s="2"/>
      <c r="Y74" s="2"/>
      <c r="Z74" s="2"/>
    </row>
    <row r="75" spans="1:26" ht="12.75" customHeight="1" x14ac:dyDescent="0.2">
      <c r="A75" s="4"/>
      <c r="B75" s="4"/>
      <c r="C75" s="3"/>
      <c r="D75" s="3"/>
      <c r="E75" s="3"/>
      <c r="F75" s="3"/>
      <c r="G75" s="4"/>
      <c r="H75" s="4"/>
      <c r="I75" s="3"/>
      <c r="J75" s="4"/>
      <c r="K75" s="4"/>
      <c r="L75" s="4"/>
      <c r="M75" s="4"/>
      <c r="N75" s="3"/>
      <c r="O75" s="3"/>
      <c r="P75" s="3"/>
      <c r="Q75" s="2"/>
      <c r="R75" s="2"/>
      <c r="S75" s="2"/>
      <c r="T75" s="2"/>
      <c r="U75" s="2"/>
      <c r="V75" s="2"/>
      <c r="W75" s="2"/>
      <c r="X75" s="2"/>
      <c r="Y75" s="2"/>
      <c r="Z75" s="2"/>
    </row>
    <row r="76" spans="1:26" ht="12.75" customHeight="1" x14ac:dyDescent="0.2">
      <c r="A76" s="4"/>
      <c r="B76" s="4"/>
      <c r="C76" s="3"/>
      <c r="D76" s="3"/>
      <c r="E76" s="3"/>
      <c r="F76" s="3"/>
      <c r="G76" s="4"/>
      <c r="H76" s="4"/>
      <c r="I76" s="3"/>
      <c r="J76" s="4"/>
      <c r="K76" s="4"/>
      <c r="L76" s="4"/>
      <c r="M76" s="4"/>
      <c r="N76" s="3"/>
      <c r="O76" s="3"/>
      <c r="P76" s="3"/>
      <c r="Q76" s="2"/>
      <c r="R76" s="2"/>
      <c r="S76" s="2"/>
      <c r="T76" s="2"/>
      <c r="U76" s="2"/>
      <c r="V76" s="2"/>
      <c r="W76" s="2"/>
      <c r="X76" s="2"/>
      <c r="Y76" s="2"/>
      <c r="Z76" s="2"/>
    </row>
    <row r="77" spans="1:26" ht="12.75" customHeight="1" x14ac:dyDescent="0.2">
      <c r="A77" s="4"/>
      <c r="B77" s="4"/>
      <c r="C77" s="3"/>
      <c r="D77" s="3"/>
      <c r="E77" s="3"/>
      <c r="F77" s="3"/>
      <c r="G77" s="4"/>
      <c r="H77" s="4"/>
      <c r="I77" s="3"/>
      <c r="J77" s="4"/>
      <c r="K77" s="4"/>
      <c r="L77" s="4"/>
      <c r="M77" s="4"/>
      <c r="N77" s="3"/>
      <c r="O77" s="3"/>
      <c r="P77" s="3"/>
      <c r="Q77" s="2"/>
      <c r="R77" s="2"/>
      <c r="S77" s="2"/>
      <c r="T77" s="2"/>
      <c r="U77" s="2"/>
      <c r="V77" s="2"/>
      <c r="W77" s="2"/>
      <c r="X77" s="2"/>
      <c r="Y77" s="2"/>
      <c r="Z77" s="2"/>
    </row>
    <row r="78" spans="1:26" ht="12.75" customHeight="1" x14ac:dyDescent="0.2">
      <c r="A78" s="4"/>
      <c r="B78" s="4"/>
      <c r="C78" s="3"/>
      <c r="D78" s="3"/>
      <c r="E78" s="3"/>
      <c r="F78" s="3"/>
      <c r="G78" s="4"/>
      <c r="H78" s="4"/>
      <c r="I78" s="3"/>
      <c r="J78" s="4"/>
      <c r="K78" s="4"/>
      <c r="L78" s="4"/>
      <c r="M78" s="4"/>
      <c r="N78" s="3"/>
      <c r="O78" s="3"/>
      <c r="P78" s="3"/>
      <c r="Q78" s="2"/>
      <c r="R78" s="2"/>
      <c r="S78" s="2"/>
      <c r="T78" s="2"/>
      <c r="U78" s="2"/>
      <c r="V78" s="2"/>
      <c r="W78" s="2"/>
      <c r="X78" s="2"/>
      <c r="Y78" s="2"/>
      <c r="Z78" s="2"/>
    </row>
    <row r="79" spans="1:26" ht="12.75" customHeight="1" x14ac:dyDescent="0.2">
      <c r="A79" s="4"/>
      <c r="B79" s="4"/>
      <c r="C79" s="3"/>
      <c r="D79" s="3"/>
      <c r="E79" s="3"/>
      <c r="F79" s="3"/>
      <c r="G79" s="4"/>
      <c r="H79" s="4"/>
      <c r="I79" s="3"/>
      <c r="J79" s="4"/>
      <c r="K79" s="4"/>
      <c r="L79" s="4"/>
      <c r="M79" s="4"/>
      <c r="N79" s="3"/>
      <c r="O79" s="3"/>
      <c r="P79" s="3"/>
      <c r="Q79" s="2"/>
      <c r="R79" s="2"/>
      <c r="S79" s="2"/>
      <c r="T79" s="2"/>
      <c r="U79" s="2"/>
      <c r="V79" s="2"/>
      <c r="W79" s="2"/>
      <c r="X79" s="2"/>
      <c r="Y79" s="2"/>
      <c r="Z79" s="2"/>
    </row>
    <row r="80" spans="1:26" ht="12.75" customHeight="1" x14ac:dyDescent="0.2">
      <c r="A80" s="4"/>
      <c r="B80" s="4"/>
      <c r="C80" s="3"/>
      <c r="D80" s="3"/>
      <c r="E80" s="3"/>
      <c r="F80" s="3"/>
      <c r="G80" s="4"/>
      <c r="H80" s="4"/>
      <c r="I80" s="3"/>
      <c r="J80" s="4"/>
      <c r="K80" s="4"/>
      <c r="L80" s="4"/>
      <c r="M80" s="4"/>
      <c r="N80" s="3"/>
      <c r="O80" s="3"/>
      <c r="P80" s="3"/>
      <c r="Q80" s="2"/>
      <c r="R80" s="2"/>
      <c r="S80" s="2"/>
      <c r="T80" s="2"/>
      <c r="U80" s="2"/>
      <c r="V80" s="2"/>
      <c r="W80" s="2"/>
      <c r="X80" s="2"/>
      <c r="Y80" s="2"/>
      <c r="Z80" s="2"/>
    </row>
    <row r="81" spans="1:26" ht="12.75" customHeight="1" x14ac:dyDescent="0.2">
      <c r="A81" s="4"/>
      <c r="B81" s="4"/>
      <c r="C81" s="3"/>
      <c r="D81" s="3"/>
      <c r="E81" s="3"/>
      <c r="F81" s="3"/>
      <c r="G81" s="4"/>
      <c r="H81" s="4"/>
      <c r="I81" s="3"/>
      <c r="J81" s="4"/>
      <c r="K81" s="4"/>
      <c r="L81" s="4"/>
      <c r="M81" s="4"/>
      <c r="N81" s="3"/>
      <c r="O81" s="3"/>
      <c r="P81" s="3"/>
      <c r="Q81" s="2"/>
      <c r="R81" s="2"/>
      <c r="S81" s="2"/>
      <c r="T81" s="2"/>
      <c r="U81" s="2"/>
      <c r="V81" s="2"/>
      <c r="W81" s="2"/>
      <c r="X81" s="2"/>
      <c r="Y81" s="2"/>
      <c r="Z81" s="2"/>
    </row>
    <row r="82" spans="1:26" ht="12.75" customHeight="1" x14ac:dyDescent="0.2">
      <c r="A82" s="4"/>
      <c r="B82" s="4"/>
      <c r="C82" s="3"/>
      <c r="D82" s="3"/>
      <c r="E82" s="3"/>
      <c r="F82" s="3"/>
      <c r="G82" s="4"/>
      <c r="H82" s="4"/>
      <c r="I82" s="3"/>
      <c r="J82" s="4"/>
      <c r="K82" s="4"/>
      <c r="L82" s="4"/>
      <c r="M82" s="4"/>
      <c r="N82" s="3"/>
      <c r="O82" s="3"/>
      <c r="P82" s="3"/>
      <c r="Q82" s="2"/>
      <c r="R82" s="2"/>
      <c r="S82" s="2"/>
      <c r="T82" s="2"/>
      <c r="U82" s="2"/>
      <c r="V82" s="2"/>
      <c r="W82" s="2"/>
      <c r="X82" s="2"/>
      <c r="Y82" s="2"/>
      <c r="Z82" s="2"/>
    </row>
    <row r="83" spans="1:26" ht="12.75" customHeight="1" x14ac:dyDescent="0.2">
      <c r="A83" s="4"/>
      <c r="B83" s="4"/>
      <c r="C83" s="3"/>
      <c r="D83" s="3"/>
      <c r="E83" s="3"/>
      <c r="F83" s="3"/>
      <c r="G83" s="4"/>
      <c r="H83" s="4"/>
      <c r="I83" s="3"/>
      <c r="J83" s="4"/>
      <c r="K83" s="4"/>
      <c r="L83" s="4"/>
      <c r="M83" s="4"/>
      <c r="N83" s="3"/>
      <c r="O83" s="3"/>
      <c r="P83" s="3"/>
      <c r="Q83" s="2"/>
      <c r="R83" s="2"/>
      <c r="S83" s="2"/>
      <c r="T83" s="2"/>
      <c r="U83" s="2"/>
      <c r="V83" s="2"/>
      <c r="W83" s="2"/>
      <c r="X83" s="2"/>
      <c r="Y83" s="2"/>
      <c r="Z83" s="2"/>
    </row>
    <row r="84" spans="1:26" ht="12.75" customHeight="1" x14ac:dyDescent="0.2">
      <c r="A84" s="4"/>
      <c r="B84" s="4"/>
      <c r="C84" s="3"/>
      <c r="D84" s="3"/>
      <c r="E84" s="3"/>
      <c r="F84" s="3"/>
      <c r="G84" s="4"/>
      <c r="H84" s="4"/>
      <c r="I84" s="3"/>
      <c r="J84" s="4"/>
      <c r="K84" s="4"/>
      <c r="L84" s="4"/>
      <c r="M84" s="4"/>
      <c r="N84" s="3"/>
      <c r="O84" s="3"/>
      <c r="P84" s="3"/>
      <c r="Q84" s="2"/>
      <c r="R84" s="2"/>
      <c r="S84" s="2"/>
      <c r="T84" s="2"/>
      <c r="U84" s="2"/>
      <c r="V84" s="2"/>
      <c r="W84" s="2"/>
      <c r="X84" s="2"/>
      <c r="Y84" s="2"/>
      <c r="Z84" s="2"/>
    </row>
    <row r="85" spans="1:26" ht="12.75" customHeight="1" x14ac:dyDescent="0.2">
      <c r="A85" s="4"/>
      <c r="B85" s="4"/>
      <c r="C85" s="3"/>
      <c r="D85" s="3"/>
      <c r="E85" s="3"/>
      <c r="F85" s="3"/>
      <c r="G85" s="4"/>
      <c r="H85" s="4"/>
      <c r="I85" s="3"/>
      <c r="J85" s="4"/>
      <c r="K85" s="4"/>
      <c r="L85" s="4"/>
      <c r="M85" s="4"/>
      <c r="N85" s="3"/>
      <c r="O85" s="3"/>
      <c r="P85" s="3"/>
      <c r="Q85" s="2"/>
      <c r="R85" s="2"/>
      <c r="S85" s="2"/>
      <c r="T85" s="2"/>
      <c r="U85" s="2"/>
      <c r="V85" s="2"/>
      <c r="W85" s="2"/>
      <c r="X85" s="2"/>
      <c r="Y85" s="2"/>
      <c r="Z85" s="2"/>
    </row>
    <row r="86" spans="1:26" ht="12.75" customHeight="1" x14ac:dyDescent="0.2">
      <c r="A86" s="4"/>
      <c r="B86" s="4"/>
      <c r="C86" s="3"/>
      <c r="D86" s="3"/>
      <c r="E86" s="3"/>
      <c r="F86" s="3"/>
      <c r="G86" s="4"/>
      <c r="H86" s="4"/>
      <c r="I86" s="3"/>
      <c r="J86" s="4"/>
      <c r="K86" s="4"/>
      <c r="L86" s="4"/>
      <c r="M86" s="4"/>
      <c r="N86" s="3"/>
      <c r="O86" s="3"/>
      <c r="P86" s="3"/>
      <c r="Q86" s="2"/>
      <c r="R86" s="2"/>
      <c r="S86" s="2"/>
      <c r="T86" s="2"/>
      <c r="U86" s="2"/>
      <c r="V86" s="2"/>
      <c r="W86" s="2"/>
      <c r="X86" s="2"/>
      <c r="Y86" s="2"/>
      <c r="Z86" s="2"/>
    </row>
    <row r="87" spans="1:26" ht="12.75" customHeight="1" x14ac:dyDescent="0.2">
      <c r="A87" s="4"/>
      <c r="B87" s="4"/>
      <c r="C87" s="3"/>
      <c r="D87" s="3"/>
      <c r="E87" s="3"/>
      <c r="F87" s="3"/>
      <c r="G87" s="4"/>
      <c r="H87" s="4"/>
      <c r="I87" s="3"/>
      <c r="J87" s="4"/>
      <c r="K87" s="4"/>
      <c r="L87" s="4"/>
      <c r="M87" s="4"/>
      <c r="N87" s="3"/>
      <c r="O87" s="3"/>
      <c r="P87" s="3"/>
      <c r="Q87" s="2"/>
      <c r="R87" s="2"/>
      <c r="S87" s="2"/>
      <c r="T87" s="2"/>
      <c r="U87" s="2"/>
      <c r="V87" s="2"/>
      <c r="W87" s="2"/>
      <c r="X87" s="2"/>
      <c r="Y87" s="2"/>
      <c r="Z87" s="2"/>
    </row>
    <row r="88" spans="1:26" ht="12.75" customHeight="1" x14ac:dyDescent="0.2">
      <c r="A88" s="4"/>
      <c r="B88" s="4"/>
      <c r="C88" s="3"/>
      <c r="D88" s="3"/>
      <c r="E88" s="3"/>
      <c r="F88" s="3"/>
      <c r="G88" s="4"/>
      <c r="H88" s="4"/>
      <c r="I88" s="3"/>
      <c r="J88" s="4"/>
      <c r="K88" s="4"/>
      <c r="L88" s="4"/>
      <c r="M88" s="4"/>
      <c r="N88" s="3"/>
      <c r="O88" s="3"/>
      <c r="P88" s="3"/>
      <c r="Q88" s="2"/>
      <c r="R88" s="2"/>
      <c r="S88" s="2"/>
      <c r="T88" s="2"/>
      <c r="U88" s="2"/>
      <c r="V88" s="2"/>
      <c r="W88" s="2"/>
      <c r="X88" s="2"/>
      <c r="Y88" s="2"/>
      <c r="Z88" s="2"/>
    </row>
    <row r="89" spans="1:26" ht="12.75" customHeight="1" x14ac:dyDescent="0.2">
      <c r="A89" s="4"/>
      <c r="B89" s="4"/>
      <c r="C89" s="3"/>
      <c r="D89" s="3"/>
      <c r="E89" s="3"/>
      <c r="F89" s="3"/>
      <c r="G89" s="4"/>
      <c r="H89" s="4"/>
      <c r="I89" s="3"/>
      <c r="J89" s="4"/>
      <c r="K89" s="4"/>
      <c r="L89" s="4"/>
      <c r="M89" s="4"/>
      <c r="N89" s="3"/>
      <c r="O89" s="3"/>
      <c r="P89" s="3"/>
      <c r="Q89" s="2"/>
      <c r="R89" s="2"/>
      <c r="S89" s="2"/>
      <c r="T89" s="2"/>
      <c r="U89" s="2"/>
      <c r="V89" s="2"/>
      <c r="W89" s="2"/>
      <c r="X89" s="2"/>
      <c r="Y89" s="2"/>
      <c r="Z89" s="2"/>
    </row>
    <row r="90" spans="1:26" ht="12.75" customHeight="1" x14ac:dyDescent="0.2">
      <c r="A90" s="4"/>
      <c r="B90" s="4"/>
      <c r="C90" s="3"/>
      <c r="D90" s="3"/>
      <c r="E90" s="3"/>
      <c r="F90" s="3"/>
      <c r="G90" s="4"/>
      <c r="H90" s="4"/>
      <c r="I90" s="3"/>
      <c r="J90" s="4"/>
      <c r="K90" s="4"/>
      <c r="L90" s="4"/>
      <c r="M90" s="4"/>
      <c r="N90" s="3"/>
      <c r="O90" s="3"/>
      <c r="P90" s="3"/>
      <c r="Q90" s="2"/>
      <c r="R90" s="2"/>
      <c r="S90" s="2"/>
      <c r="T90" s="2"/>
      <c r="U90" s="2"/>
      <c r="V90" s="2"/>
      <c r="W90" s="2"/>
      <c r="X90" s="2"/>
      <c r="Y90" s="2"/>
      <c r="Z90" s="2"/>
    </row>
    <row r="91" spans="1:26" ht="12.75" customHeight="1" x14ac:dyDescent="0.2">
      <c r="A91" s="4"/>
      <c r="B91" s="4"/>
      <c r="C91" s="3"/>
      <c r="D91" s="3"/>
      <c r="E91" s="3"/>
      <c r="F91" s="3"/>
      <c r="G91" s="4"/>
      <c r="H91" s="4"/>
      <c r="I91" s="3"/>
      <c r="J91" s="4"/>
      <c r="K91" s="4"/>
      <c r="L91" s="4"/>
      <c r="M91" s="4"/>
      <c r="N91" s="3"/>
      <c r="O91" s="3"/>
      <c r="P91" s="3"/>
      <c r="Q91" s="2"/>
      <c r="R91" s="2"/>
      <c r="S91" s="2"/>
      <c r="T91" s="2"/>
      <c r="U91" s="2"/>
      <c r="V91" s="2"/>
      <c r="W91" s="2"/>
      <c r="X91" s="2"/>
      <c r="Y91" s="2"/>
      <c r="Z91" s="2"/>
    </row>
    <row r="92" spans="1:26" ht="12.75" customHeight="1" x14ac:dyDescent="0.2">
      <c r="A92" s="4"/>
      <c r="B92" s="4"/>
      <c r="C92" s="3"/>
      <c r="D92" s="3"/>
      <c r="E92" s="3"/>
      <c r="F92" s="3"/>
      <c r="G92" s="4"/>
      <c r="H92" s="4"/>
      <c r="I92" s="3"/>
      <c r="J92" s="4"/>
      <c r="K92" s="4"/>
      <c r="L92" s="4"/>
      <c r="M92" s="4"/>
      <c r="N92" s="3"/>
      <c r="O92" s="3"/>
      <c r="P92" s="3"/>
      <c r="Q92" s="2"/>
      <c r="R92" s="2"/>
      <c r="S92" s="2"/>
      <c r="T92" s="2"/>
      <c r="U92" s="2"/>
      <c r="V92" s="2"/>
      <c r="W92" s="2"/>
      <c r="X92" s="2"/>
      <c r="Y92" s="2"/>
      <c r="Z92" s="2"/>
    </row>
    <row r="93" spans="1:26" ht="12.75" customHeight="1" x14ac:dyDescent="0.2">
      <c r="A93" s="4"/>
      <c r="B93" s="4"/>
      <c r="C93" s="3"/>
      <c r="D93" s="3"/>
      <c r="E93" s="3"/>
      <c r="F93" s="3"/>
      <c r="G93" s="4"/>
      <c r="H93" s="4"/>
      <c r="I93" s="3"/>
      <c r="J93" s="4"/>
      <c r="K93" s="4"/>
      <c r="L93" s="4"/>
      <c r="M93" s="4"/>
      <c r="N93" s="3"/>
      <c r="O93" s="3"/>
      <c r="P93" s="3"/>
      <c r="Q93" s="2"/>
      <c r="R93" s="2"/>
      <c r="S93" s="2"/>
      <c r="T93" s="2"/>
      <c r="U93" s="2"/>
      <c r="V93" s="2"/>
      <c r="W93" s="2"/>
      <c r="X93" s="2"/>
      <c r="Y93" s="2"/>
      <c r="Z93" s="2"/>
    </row>
    <row r="94" spans="1:26" ht="12.75" customHeight="1" x14ac:dyDescent="0.2">
      <c r="A94" s="4"/>
      <c r="B94" s="4"/>
      <c r="C94" s="3"/>
      <c r="D94" s="3"/>
      <c r="E94" s="3"/>
      <c r="F94" s="3"/>
      <c r="G94" s="4"/>
      <c r="H94" s="4"/>
      <c r="I94" s="3"/>
      <c r="J94" s="4"/>
      <c r="K94" s="4"/>
      <c r="L94" s="4"/>
      <c r="M94" s="4"/>
      <c r="N94" s="3"/>
      <c r="O94" s="3"/>
      <c r="P94" s="3"/>
      <c r="Q94" s="2"/>
      <c r="R94" s="2"/>
      <c r="S94" s="2"/>
      <c r="T94" s="2"/>
      <c r="U94" s="2"/>
      <c r="V94" s="2"/>
      <c r="W94" s="2"/>
      <c r="X94" s="2"/>
      <c r="Y94" s="2"/>
      <c r="Z94" s="2"/>
    </row>
    <row r="95" spans="1:26" ht="12.75" customHeight="1" x14ac:dyDescent="0.2">
      <c r="A95" s="4"/>
      <c r="B95" s="4"/>
      <c r="C95" s="3"/>
      <c r="D95" s="3"/>
      <c r="E95" s="3"/>
      <c r="F95" s="3"/>
      <c r="G95" s="4"/>
      <c r="H95" s="4"/>
      <c r="I95" s="3"/>
      <c r="J95" s="4"/>
      <c r="K95" s="4"/>
      <c r="L95" s="4"/>
      <c r="M95" s="4"/>
      <c r="N95" s="3"/>
      <c r="O95" s="3"/>
      <c r="P95" s="3"/>
      <c r="Q95" s="2"/>
      <c r="R95" s="2"/>
      <c r="S95" s="2"/>
      <c r="T95" s="2"/>
      <c r="U95" s="2"/>
      <c r="V95" s="2"/>
      <c r="W95" s="2"/>
      <c r="X95" s="2"/>
      <c r="Y95" s="2"/>
      <c r="Z95" s="2"/>
    </row>
    <row r="96" spans="1:26" ht="12.75" customHeight="1" x14ac:dyDescent="0.2">
      <c r="A96" s="4"/>
      <c r="B96" s="4"/>
      <c r="C96" s="3"/>
      <c r="D96" s="3"/>
      <c r="E96" s="3"/>
      <c r="F96" s="3"/>
      <c r="G96" s="4"/>
      <c r="H96" s="4"/>
      <c r="I96" s="3"/>
      <c r="J96" s="4"/>
      <c r="K96" s="4"/>
      <c r="L96" s="4"/>
      <c r="M96" s="4"/>
      <c r="N96" s="3"/>
      <c r="O96" s="3"/>
      <c r="P96" s="3"/>
      <c r="Q96" s="2"/>
      <c r="R96" s="2"/>
      <c r="S96" s="2"/>
      <c r="T96" s="2"/>
      <c r="U96" s="2"/>
      <c r="V96" s="2"/>
      <c r="W96" s="2"/>
      <c r="X96" s="2"/>
      <c r="Y96" s="2"/>
      <c r="Z96" s="2"/>
    </row>
    <row r="97" spans="1:26" ht="12.75" customHeight="1" x14ac:dyDescent="0.2">
      <c r="A97" s="4"/>
      <c r="B97" s="4"/>
      <c r="C97" s="3"/>
      <c r="D97" s="3"/>
      <c r="E97" s="3"/>
      <c r="F97" s="3"/>
      <c r="G97" s="4"/>
      <c r="H97" s="4"/>
      <c r="I97" s="3"/>
      <c r="J97" s="4"/>
      <c r="K97" s="4"/>
      <c r="L97" s="4"/>
      <c r="M97" s="4"/>
      <c r="N97" s="3"/>
      <c r="O97" s="3"/>
      <c r="P97" s="3"/>
      <c r="Q97" s="2"/>
      <c r="R97" s="2"/>
      <c r="S97" s="2"/>
      <c r="T97" s="2"/>
      <c r="U97" s="2"/>
      <c r="V97" s="2"/>
      <c r="W97" s="2"/>
      <c r="X97" s="2"/>
      <c r="Y97" s="2"/>
      <c r="Z97" s="2"/>
    </row>
    <row r="98" spans="1:26" ht="12.75" customHeight="1" x14ac:dyDescent="0.2">
      <c r="A98" s="4"/>
      <c r="B98" s="4"/>
      <c r="C98" s="3"/>
      <c r="D98" s="3"/>
      <c r="E98" s="3"/>
      <c r="F98" s="3"/>
      <c r="G98" s="4"/>
      <c r="H98" s="4"/>
      <c r="I98" s="3"/>
      <c r="J98" s="4"/>
      <c r="K98" s="4"/>
      <c r="L98" s="4"/>
      <c r="M98" s="4"/>
      <c r="N98" s="3"/>
      <c r="O98" s="3"/>
      <c r="P98" s="3"/>
      <c r="Q98" s="2"/>
      <c r="R98" s="2"/>
      <c r="S98" s="2"/>
      <c r="T98" s="2"/>
      <c r="U98" s="2"/>
      <c r="V98" s="2"/>
      <c r="W98" s="2"/>
      <c r="X98" s="2"/>
      <c r="Y98" s="2"/>
      <c r="Z98" s="2"/>
    </row>
    <row r="99" spans="1:26" ht="12.75" customHeight="1" x14ac:dyDescent="0.2">
      <c r="A99" s="4"/>
      <c r="B99" s="4"/>
      <c r="C99" s="3"/>
      <c r="D99" s="3"/>
      <c r="E99" s="3"/>
      <c r="F99" s="3"/>
      <c r="G99" s="4"/>
      <c r="H99" s="4"/>
      <c r="I99" s="3"/>
      <c r="J99" s="4"/>
      <c r="K99" s="4"/>
      <c r="L99" s="4"/>
      <c r="M99" s="4"/>
      <c r="N99" s="3"/>
      <c r="O99" s="3"/>
      <c r="P99" s="3"/>
      <c r="Q99" s="2"/>
      <c r="R99" s="2"/>
      <c r="S99" s="2"/>
      <c r="T99" s="2"/>
      <c r="U99" s="2"/>
      <c r="V99" s="2"/>
      <c r="W99" s="2"/>
      <c r="X99" s="2"/>
      <c r="Y99" s="2"/>
      <c r="Z99" s="2"/>
    </row>
    <row r="100" spans="1:26" ht="12.75" customHeight="1" x14ac:dyDescent="0.2">
      <c r="A100" s="4"/>
      <c r="B100" s="4"/>
      <c r="C100" s="3"/>
      <c r="D100" s="3"/>
      <c r="E100" s="3"/>
      <c r="F100" s="3"/>
      <c r="G100" s="4"/>
      <c r="H100" s="4"/>
      <c r="I100" s="3"/>
      <c r="J100" s="4"/>
      <c r="K100" s="4"/>
      <c r="L100" s="4"/>
      <c r="M100" s="4"/>
      <c r="N100" s="3"/>
      <c r="O100" s="3"/>
      <c r="P100" s="3"/>
      <c r="Q100" s="2"/>
      <c r="R100" s="2"/>
      <c r="S100" s="2"/>
      <c r="T100" s="2"/>
      <c r="U100" s="2"/>
      <c r="V100" s="2"/>
      <c r="W100" s="2"/>
      <c r="X100" s="2"/>
      <c r="Y100" s="2"/>
      <c r="Z100" s="2"/>
    </row>
    <row r="101" spans="1:26" ht="12.75" customHeight="1" x14ac:dyDescent="0.2">
      <c r="A101" s="4"/>
      <c r="B101" s="4"/>
      <c r="C101" s="3"/>
      <c r="D101" s="3"/>
      <c r="E101" s="3"/>
      <c r="F101" s="3"/>
      <c r="G101" s="4"/>
      <c r="H101" s="4"/>
      <c r="I101" s="3"/>
      <c r="J101" s="4"/>
      <c r="K101" s="4"/>
      <c r="L101" s="4"/>
      <c r="M101" s="4"/>
      <c r="N101" s="3"/>
      <c r="O101" s="3"/>
      <c r="P101" s="3"/>
      <c r="Q101" s="2"/>
      <c r="R101" s="2"/>
      <c r="S101" s="2"/>
      <c r="T101" s="2"/>
      <c r="U101" s="2"/>
      <c r="V101" s="2"/>
      <c r="W101" s="2"/>
      <c r="X101" s="2"/>
      <c r="Y101" s="2"/>
      <c r="Z101" s="2"/>
    </row>
    <row r="102" spans="1:26" ht="12.75" customHeight="1" x14ac:dyDescent="0.2">
      <c r="A102" s="4"/>
      <c r="B102" s="4"/>
      <c r="C102" s="3"/>
      <c r="D102" s="3"/>
      <c r="E102" s="3"/>
      <c r="F102" s="3"/>
      <c r="G102" s="4"/>
      <c r="H102" s="4"/>
      <c r="I102" s="3"/>
      <c r="J102" s="4"/>
      <c r="K102" s="4"/>
      <c r="L102" s="4"/>
      <c r="M102" s="4"/>
      <c r="N102" s="3"/>
      <c r="O102" s="3"/>
      <c r="P102" s="3"/>
      <c r="Q102" s="2"/>
      <c r="R102" s="2"/>
      <c r="S102" s="2"/>
      <c r="T102" s="2"/>
      <c r="U102" s="2"/>
      <c r="V102" s="2"/>
      <c r="W102" s="2"/>
      <c r="X102" s="2"/>
      <c r="Y102" s="2"/>
      <c r="Z102" s="2"/>
    </row>
    <row r="103" spans="1:26" ht="12.75" customHeight="1" x14ac:dyDescent="0.2">
      <c r="A103" s="4"/>
      <c r="B103" s="4"/>
      <c r="C103" s="3"/>
      <c r="D103" s="3"/>
      <c r="E103" s="3"/>
      <c r="F103" s="3"/>
      <c r="G103" s="4"/>
      <c r="H103" s="4"/>
      <c r="I103" s="3"/>
      <c r="J103" s="4"/>
      <c r="K103" s="4"/>
      <c r="L103" s="4"/>
      <c r="M103" s="4"/>
      <c r="N103" s="3"/>
      <c r="O103" s="3"/>
      <c r="P103" s="3"/>
      <c r="Q103" s="2"/>
      <c r="R103" s="2"/>
      <c r="S103" s="2"/>
      <c r="T103" s="2"/>
      <c r="U103" s="2"/>
      <c r="V103" s="2"/>
      <c r="W103" s="2"/>
      <c r="X103" s="2"/>
      <c r="Y103" s="2"/>
      <c r="Z103" s="2"/>
    </row>
    <row r="104" spans="1:26" ht="12.75" customHeight="1" x14ac:dyDescent="0.2">
      <c r="A104" s="4"/>
      <c r="B104" s="4"/>
      <c r="C104" s="3"/>
      <c r="D104" s="3"/>
      <c r="E104" s="3"/>
      <c r="F104" s="3"/>
      <c r="G104" s="4"/>
      <c r="H104" s="4"/>
      <c r="I104" s="3"/>
      <c r="J104" s="4"/>
      <c r="K104" s="4"/>
      <c r="L104" s="4"/>
      <c r="M104" s="4"/>
      <c r="N104" s="3"/>
      <c r="O104" s="3"/>
      <c r="P104" s="3"/>
      <c r="Q104" s="2"/>
      <c r="R104" s="2"/>
      <c r="S104" s="2"/>
      <c r="T104" s="2"/>
      <c r="U104" s="2"/>
      <c r="V104" s="2"/>
      <c r="W104" s="2"/>
      <c r="X104" s="2"/>
      <c r="Y104" s="2"/>
      <c r="Z104" s="2"/>
    </row>
    <row r="105" spans="1:26" ht="12.75" customHeight="1" x14ac:dyDescent="0.2">
      <c r="A105" s="4"/>
      <c r="B105" s="4"/>
      <c r="C105" s="3"/>
      <c r="D105" s="3"/>
      <c r="E105" s="3"/>
      <c r="F105" s="3"/>
      <c r="G105" s="4"/>
      <c r="H105" s="4"/>
      <c r="I105" s="3"/>
      <c r="J105" s="4"/>
      <c r="K105" s="4"/>
      <c r="L105" s="4"/>
      <c r="M105" s="4"/>
      <c r="N105" s="3"/>
      <c r="O105" s="3"/>
      <c r="P105" s="3"/>
      <c r="Q105" s="2"/>
      <c r="R105" s="2"/>
      <c r="S105" s="2"/>
      <c r="T105" s="2"/>
      <c r="U105" s="2"/>
      <c r="V105" s="2"/>
      <c r="W105" s="2"/>
      <c r="X105" s="2"/>
      <c r="Y105" s="2"/>
      <c r="Z105" s="2"/>
    </row>
    <row r="106" spans="1:26" ht="12.75" customHeight="1" x14ac:dyDescent="0.2">
      <c r="A106" s="4"/>
      <c r="B106" s="4"/>
      <c r="C106" s="3"/>
      <c r="D106" s="3"/>
      <c r="E106" s="3"/>
      <c r="F106" s="3"/>
      <c r="G106" s="4"/>
      <c r="H106" s="4"/>
      <c r="I106" s="3"/>
      <c r="J106" s="4"/>
      <c r="K106" s="4"/>
      <c r="L106" s="4"/>
      <c r="M106" s="4"/>
      <c r="N106" s="3"/>
      <c r="O106" s="3"/>
      <c r="P106" s="3"/>
      <c r="Q106" s="2"/>
      <c r="R106" s="2"/>
      <c r="S106" s="2"/>
      <c r="T106" s="2"/>
      <c r="U106" s="2"/>
      <c r="V106" s="2"/>
      <c r="W106" s="2"/>
      <c r="X106" s="2"/>
      <c r="Y106" s="2"/>
      <c r="Z106" s="2"/>
    </row>
    <row r="107" spans="1:26" ht="12.75" customHeight="1" x14ac:dyDescent="0.2">
      <c r="A107" s="4"/>
      <c r="B107" s="4"/>
      <c r="C107" s="3"/>
      <c r="D107" s="3"/>
      <c r="E107" s="3"/>
      <c r="F107" s="3"/>
      <c r="G107" s="4"/>
      <c r="H107" s="4"/>
      <c r="I107" s="3"/>
      <c r="J107" s="4"/>
      <c r="K107" s="4"/>
      <c r="L107" s="4"/>
      <c r="M107" s="4"/>
      <c r="N107" s="3"/>
      <c r="O107" s="3"/>
      <c r="P107" s="3"/>
      <c r="Q107" s="2"/>
      <c r="R107" s="2"/>
      <c r="S107" s="2"/>
      <c r="T107" s="2"/>
      <c r="U107" s="2"/>
      <c r="V107" s="2"/>
      <c r="W107" s="2"/>
      <c r="X107" s="2"/>
      <c r="Y107" s="2"/>
      <c r="Z107" s="2"/>
    </row>
    <row r="108" spans="1:26" ht="12.75" customHeight="1" x14ac:dyDescent="0.2">
      <c r="A108" s="4"/>
      <c r="B108" s="4"/>
      <c r="C108" s="3"/>
      <c r="D108" s="3"/>
      <c r="E108" s="3"/>
      <c r="F108" s="3"/>
      <c r="G108" s="4"/>
      <c r="H108" s="4"/>
      <c r="I108" s="3"/>
      <c r="J108" s="4"/>
      <c r="K108" s="4"/>
      <c r="L108" s="4"/>
      <c r="M108" s="4"/>
      <c r="N108" s="3"/>
      <c r="O108" s="3"/>
      <c r="P108" s="3"/>
      <c r="Q108" s="2"/>
      <c r="R108" s="2"/>
      <c r="S108" s="2"/>
      <c r="T108" s="2"/>
      <c r="U108" s="2"/>
      <c r="V108" s="2"/>
      <c r="W108" s="2"/>
      <c r="X108" s="2"/>
      <c r="Y108" s="2"/>
      <c r="Z108" s="2"/>
    </row>
    <row r="109" spans="1:26" ht="12.75" customHeight="1" x14ac:dyDescent="0.2">
      <c r="A109" s="4"/>
      <c r="B109" s="4"/>
      <c r="C109" s="3"/>
      <c r="D109" s="3"/>
      <c r="E109" s="3"/>
      <c r="F109" s="3"/>
      <c r="G109" s="4"/>
      <c r="H109" s="4"/>
      <c r="I109" s="3"/>
      <c r="J109" s="4"/>
      <c r="K109" s="4"/>
      <c r="L109" s="4"/>
      <c r="M109" s="4"/>
      <c r="N109" s="3"/>
      <c r="O109" s="3"/>
      <c r="P109" s="3"/>
      <c r="Q109" s="2"/>
      <c r="R109" s="2"/>
      <c r="S109" s="2"/>
      <c r="T109" s="2"/>
      <c r="U109" s="2"/>
      <c r="V109" s="2"/>
      <c r="W109" s="2"/>
      <c r="X109" s="2"/>
      <c r="Y109" s="2"/>
      <c r="Z109" s="2"/>
    </row>
    <row r="110" spans="1:26" ht="12.75" customHeight="1" x14ac:dyDescent="0.2">
      <c r="A110" s="4"/>
      <c r="B110" s="4"/>
      <c r="C110" s="3"/>
      <c r="D110" s="3"/>
      <c r="E110" s="3"/>
      <c r="F110" s="3"/>
      <c r="G110" s="4"/>
      <c r="H110" s="4"/>
      <c r="I110" s="3"/>
      <c r="J110" s="4"/>
      <c r="K110" s="4"/>
      <c r="L110" s="4"/>
      <c r="M110" s="4"/>
      <c r="N110" s="3"/>
      <c r="O110" s="3"/>
      <c r="P110" s="3"/>
      <c r="Q110" s="2"/>
      <c r="R110" s="2"/>
      <c r="S110" s="2"/>
      <c r="T110" s="2"/>
      <c r="U110" s="2"/>
      <c r="V110" s="2"/>
      <c r="W110" s="2"/>
      <c r="X110" s="2"/>
      <c r="Y110" s="2"/>
      <c r="Z110" s="2"/>
    </row>
    <row r="111" spans="1:26" ht="12.75" customHeight="1" x14ac:dyDescent="0.2">
      <c r="A111" s="4"/>
      <c r="B111" s="4"/>
      <c r="C111" s="3"/>
      <c r="D111" s="3"/>
      <c r="E111" s="3"/>
      <c r="F111" s="3"/>
      <c r="G111" s="4"/>
      <c r="H111" s="4"/>
      <c r="I111" s="3"/>
      <c r="J111" s="4"/>
      <c r="K111" s="4"/>
      <c r="L111" s="4"/>
      <c r="M111" s="4"/>
      <c r="N111" s="3"/>
      <c r="O111" s="3"/>
      <c r="P111" s="3"/>
      <c r="Q111" s="2"/>
      <c r="R111" s="2"/>
      <c r="S111" s="2"/>
      <c r="T111" s="2"/>
      <c r="U111" s="2"/>
      <c r="V111" s="2"/>
      <c r="W111" s="2"/>
      <c r="X111" s="2"/>
      <c r="Y111" s="2"/>
      <c r="Z111" s="2"/>
    </row>
    <row r="112" spans="1:26" ht="12.75" customHeight="1" x14ac:dyDescent="0.2">
      <c r="A112" s="4"/>
      <c r="B112" s="4"/>
      <c r="C112" s="3"/>
      <c r="D112" s="3"/>
      <c r="E112" s="3"/>
      <c r="F112" s="3"/>
      <c r="G112" s="4"/>
      <c r="H112" s="4"/>
      <c r="I112" s="3"/>
      <c r="J112" s="4"/>
      <c r="K112" s="4"/>
      <c r="L112" s="4"/>
      <c r="M112" s="4"/>
      <c r="N112" s="3"/>
      <c r="O112" s="3"/>
      <c r="P112" s="3"/>
      <c r="Q112" s="2"/>
      <c r="R112" s="2"/>
      <c r="S112" s="2"/>
      <c r="T112" s="2"/>
      <c r="U112" s="2"/>
      <c r="V112" s="2"/>
      <c r="W112" s="2"/>
      <c r="X112" s="2"/>
      <c r="Y112" s="2"/>
      <c r="Z112" s="2"/>
    </row>
    <row r="113" spans="1:26" ht="12.75" customHeight="1" x14ac:dyDescent="0.2">
      <c r="A113" s="4"/>
      <c r="B113" s="4"/>
      <c r="C113" s="3"/>
      <c r="D113" s="3"/>
      <c r="E113" s="3"/>
      <c r="F113" s="3"/>
      <c r="G113" s="4"/>
      <c r="H113" s="4"/>
      <c r="I113" s="3"/>
      <c r="J113" s="4"/>
      <c r="K113" s="4"/>
      <c r="L113" s="4"/>
      <c r="M113" s="4"/>
      <c r="N113" s="3"/>
      <c r="O113" s="3"/>
      <c r="P113" s="3"/>
      <c r="Q113" s="2"/>
      <c r="R113" s="2"/>
      <c r="S113" s="2"/>
      <c r="T113" s="2"/>
      <c r="U113" s="2"/>
      <c r="V113" s="2"/>
      <c r="W113" s="2"/>
      <c r="X113" s="2"/>
      <c r="Y113" s="2"/>
      <c r="Z113" s="2"/>
    </row>
    <row r="114" spans="1:26" ht="12.75" customHeight="1" x14ac:dyDescent="0.2">
      <c r="A114" s="4"/>
      <c r="B114" s="4"/>
      <c r="C114" s="3"/>
      <c r="D114" s="3"/>
      <c r="E114" s="3"/>
      <c r="F114" s="3"/>
      <c r="G114" s="4"/>
      <c r="H114" s="4"/>
      <c r="I114" s="3"/>
      <c r="J114" s="4"/>
      <c r="K114" s="4"/>
      <c r="L114" s="4"/>
      <c r="M114" s="4"/>
      <c r="N114" s="3"/>
      <c r="O114" s="3"/>
      <c r="P114" s="3"/>
      <c r="Q114" s="2"/>
      <c r="R114" s="2"/>
      <c r="S114" s="2"/>
      <c r="T114" s="2"/>
      <c r="U114" s="2"/>
      <c r="V114" s="2"/>
      <c r="W114" s="2"/>
      <c r="X114" s="2"/>
      <c r="Y114" s="2"/>
      <c r="Z114" s="2"/>
    </row>
    <row r="115" spans="1:26" ht="12.75" customHeight="1" x14ac:dyDescent="0.2">
      <c r="A115" s="4"/>
      <c r="B115" s="4"/>
      <c r="C115" s="3"/>
      <c r="D115" s="3"/>
      <c r="E115" s="3"/>
      <c r="F115" s="3"/>
      <c r="G115" s="4"/>
      <c r="H115" s="4"/>
      <c r="I115" s="3"/>
      <c r="J115" s="4"/>
      <c r="K115" s="4"/>
      <c r="L115" s="4"/>
      <c r="M115" s="4"/>
      <c r="N115" s="3"/>
      <c r="O115" s="3"/>
      <c r="P115" s="3"/>
      <c r="Q115" s="2"/>
      <c r="R115" s="2"/>
      <c r="S115" s="2"/>
      <c r="T115" s="2"/>
      <c r="U115" s="2"/>
      <c r="V115" s="2"/>
      <c r="W115" s="2"/>
      <c r="X115" s="2"/>
      <c r="Y115" s="2"/>
      <c r="Z115" s="2"/>
    </row>
    <row r="116" spans="1:26" ht="12.75" customHeight="1" x14ac:dyDescent="0.2">
      <c r="A116" s="4"/>
      <c r="B116" s="4"/>
      <c r="C116" s="3"/>
      <c r="D116" s="3"/>
      <c r="E116" s="3"/>
      <c r="F116" s="3"/>
      <c r="G116" s="4"/>
      <c r="H116" s="4"/>
      <c r="I116" s="3"/>
      <c r="J116" s="4"/>
      <c r="K116" s="4"/>
      <c r="L116" s="4"/>
      <c r="M116" s="4"/>
      <c r="N116" s="3"/>
      <c r="O116" s="3"/>
      <c r="P116" s="3"/>
      <c r="Q116" s="2"/>
      <c r="R116" s="2"/>
      <c r="S116" s="2"/>
      <c r="T116" s="2"/>
      <c r="U116" s="2"/>
      <c r="V116" s="2"/>
      <c r="W116" s="2"/>
      <c r="X116" s="2"/>
      <c r="Y116" s="2"/>
      <c r="Z116" s="2"/>
    </row>
    <row r="117" spans="1:26" ht="12.75" customHeight="1" x14ac:dyDescent="0.2">
      <c r="A117" s="4"/>
      <c r="B117" s="4"/>
      <c r="C117" s="3"/>
      <c r="D117" s="3"/>
      <c r="E117" s="3"/>
      <c r="F117" s="3"/>
      <c r="G117" s="4"/>
      <c r="H117" s="4"/>
      <c r="I117" s="3"/>
      <c r="J117" s="4"/>
      <c r="K117" s="4"/>
      <c r="L117" s="4"/>
      <c r="M117" s="4"/>
      <c r="N117" s="3"/>
      <c r="O117" s="3"/>
      <c r="P117" s="3"/>
      <c r="Q117" s="2"/>
      <c r="R117" s="2"/>
      <c r="S117" s="2"/>
      <c r="T117" s="2"/>
      <c r="U117" s="2"/>
      <c r="V117" s="2"/>
      <c r="W117" s="2"/>
      <c r="X117" s="2"/>
      <c r="Y117" s="2"/>
      <c r="Z117" s="2"/>
    </row>
    <row r="118" spans="1:26" ht="12.75" customHeight="1" x14ac:dyDescent="0.2">
      <c r="A118" s="4"/>
      <c r="B118" s="4"/>
      <c r="C118" s="3"/>
      <c r="D118" s="3"/>
      <c r="E118" s="3"/>
      <c r="F118" s="3"/>
      <c r="G118" s="4"/>
      <c r="H118" s="4"/>
      <c r="I118" s="3"/>
      <c r="J118" s="4"/>
      <c r="K118" s="4"/>
      <c r="L118" s="4"/>
      <c r="M118" s="4"/>
      <c r="N118" s="3"/>
      <c r="O118" s="3"/>
      <c r="P118" s="3"/>
      <c r="Q118" s="2"/>
      <c r="R118" s="2"/>
      <c r="S118" s="2"/>
      <c r="T118" s="2"/>
      <c r="U118" s="2"/>
      <c r="V118" s="2"/>
      <c r="W118" s="2"/>
      <c r="X118" s="2"/>
      <c r="Y118" s="2"/>
      <c r="Z118" s="2"/>
    </row>
    <row r="119" spans="1:26" ht="12.75" customHeight="1" x14ac:dyDescent="0.2">
      <c r="A119" s="4"/>
      <c r="B119" s="4"/>
      <c r="C119" s="3"/>
      <c r="D119" s="3"/>
      <c r="E119" s="3"/>
      <c r="F119" s="3"/>
      <c r="G119" s="4"/>
      <c r="H119" s="4"/>
      <c r="I119" s="3"/>
      <c r="J119" s="4"/>
      <c r="K119" s="4"/>
      <c r="L119" s="4"/>
      <c r="M119" s="4"/>
      <c r="N119" s="3"/>
      <c r="O119" s="3"/>
      <c r="P119" s="3"/>
      <c r="Q119" s="2"/>
      <c r="R119" s="2"/>
      <c r="S119" s="2"/>
      <c r="T119" s="2"/>
      <c r="U119" s="2"/>
      <c r="V119" s="2"/>
      <c r="W119" s="2"/>
      <c r="X119" s="2"/>
      <c r="Y119" s="2"/>
      <c r="Z119" s="2"/>
    </row>
    <row r="120" spans="1:26" ht="12.75" customHeight="1" x14ac:dyDescent="0.2">
      <c r="A120" s="4"/>
      <c r="B120" s="4"/>
      <c r="C120" s="3"/>
      <c r="D120" s="3"/>
      <c r="E120" s="3"/>
      <c r="F120" s="3"/>
      <c r="G120" s="4"/>
      <c r="H120" s="4"/>
      <c r="I120" s="3"/>
      <c r="J120" s="4"/>
      <c r="K120" s="4"/>
      <c r="L120" s="4"/>
      <c r="M120" s="4"/>
      <c r="N120" s="3"/>
      <c r="O120" s="3"/>
      <c r="P120" s="3"/>
      <c r="Q120" s="2"/>
      <c r="R120" s="2"/>
      <c r="S120" s="2"/>
      <c r="T120" s="2"/>
      <c r="U120" s="2"/>
      <c r="V120" s="2"/>
      <c r="W120" s="2"/>
      <c r="X120" s="2"/>
      <c r="Y120" s="2"/>
      <c r="Z120" s="2"/>
    </row>
    <row r="121" spans="1:26" ht="12.75" customHeight="1" x14ac:dyDescent="0.2">
      <c r="A121" s="4"/>
      <c r="B121" s="4"/>
      <c r="C121" s="3"/>
      <c r="D121" s="3"/>
      <c r="E121" s="3"/>
      <c r="F121" s="3"/>
      <c r="G121" s="4"/>
      <c r="H121" s="4"/>
      <c r="I121" s="3"/>
      <c r="J121" s="4"/>
      <c r="K121" s="4"/>
      <c r="L121" s="4"/>
      <c r="M121" s="4"/>
      <c r="N121" s="3"/>
      <c r="O121" s="3"/>
      <c r="P121" s="3"/>
      <c r="Q121" s="2"/>
      <c r="R121" s="2"/>
      <c r="S121" s="2"/>
      <c r="T121" s="2"/>
      <c r="U121" s="2"/>
      <c r="V121" s="2"/>
      <c r="W121" s="2"/>
      <c r="X121" s="2"/>
      <c r="Y121" s="2"/>
      <c r="Z121" s="2"/>
    </row>
    <row r="122" spans="1:26" ht="12.75" customHeight="1" x14ac:dyDescent="0.2">
      <c r="A122" s="4"/>
      <c r="B122" s="4"/>
      <c r="C122" s="3"/>
      <c r="D122" s="3"/>
      <c r="E122" s="3"/>
      <c r="F122" s="3"/>
      <c r="G122" s="4"/>
      <c r="H122" s="4"/>
      <c r="I122" s="3"/>
      <c r="J122" s="4"/>
      <c r="K122" s="4"/>
      <c r="L122" s="4"/>
      <c r="M122" s="4"/>
      <c r="N122" s="3"/>
      <c r="O122" s="3"/>
      <c r="P122" s="3"/>
      <c r="Q122" s="2"/>
      <c r="R122" s="2"/>
      <c r="S122" s="2"/>
      <c r="T122" s="2"/>
      <c r="U122" s="2"/>
      <c r="V122" s="2"/>
      <c r="W122" s="2"/>
      <c r="X122" s="2"/>
      <c r="Y122" s="2"/>
      <c r="Z122" s="2"/>
    </row>
    <row r="123" spans="1:26" ht="12.75" customHeight="1" x14ac:dyDescent="0.2">
      <c r="A123" s="4"/>
      <c r="B123" s="4"/>
      <c r="C123" s="3"/>
      <c r="D123" s="3"/>
      <c r="E123" s="3"/>
      <c r="F123" s="3"/>
      <c r="G123" s="4"/>
      <c r="H123" s="4"/>
      <c r="I123" s="3"/>
      <c r="J123" s="4"/>
      <c r="K123" s="4"/>
      <c r="L123" s="4"/>
      <c r="M123" s="4"/>
      <c r="N123" s="3"/>
      <c r="O123" s="3"/>
      <c r="P123" s="3"/>
      <c r="Q123" s="2"/>
      <c r="R123" s="2"/>
      <c r="S123" s="2"/>
      <c r="T123" s="2"/>
      <c r="U123" s="2"/>
      <c r="V123" s="2"/>
      <c r="W123" s="2"/>
      <c r="X123" s="2"/>
      <c r="Y123" s="2"/>
      <c r="Z123" s="2"/>
    </row>
    <row r="124" spans="1:26" ht="12.75" customHeight="1" x14ac:dyDescent="0.2">
      <c r="A124" s="4"/>
      <c r="B124" s="4"/>
      <c r="C124" s="3"/>
      <c r="D124" s="3"/>
      <c r="E124" s="3"/>
      <c r="F124" s="3"/>
      <c r="G124" s="4"/>
      <c r="H124" s="4"/>
      <c r="I124" s="3"/>
      <c r="J124" s="4"/>
      <c r="K124" s="4"/>
      <c r="L124" s="4"/>
      <c r="M124" s="4"/>
      <c r="N124" s="3"/>
      <c r="O124" s="3"/>
      <c r="P124" s="3"/>
      <c r="Q124" s="2"/>
      <c r="R124" s="2"/>
      <c r="S124" s="2"/>
      <c r="T124" s="2"/>
      <c r="U124" s="2"/>
      <c r="V124" s="2"/>
      <c r="W124" s="2"/>
      <c r="X124" s="2"/>
      <c r="Y124" s="2"/>
      <c r="Z124" s="2"/>
    </row>
    <row r="125" spans="1:26" ht="12.75" customHeight="1" x14ac:dyDescent="0.2">
      <c r="A125" s="4"/>
      <c r="B125" s="4"/>
      <c r="C125" s="3"/>
      <c r="D125" s="3"/>
      <c r="E125" s="3"/>
      <c r="F125" s="3"/>
      <c r="G125" s="4"/>
      <c r="H125" s="4"/>
      <c r="I125" s="3"/>
      <c r="J125" s="4"/>
      <c r="K125" s="4"/>
      <c r="L125" s="4"/>
      <c r="M125" s="4"/>
      <c r="N125" s="3"/>
      <c r="O125" s="3"/>
      <c r="P125" s="3"/>
      <c r="Q125" s="2"/>
      <c r="R125" s="2"/>
      <c r="S125" s="2"/>
      <c r="T125" s="2"/>
      <c r="U125" s="2"/>
      <c r="V125" s="2"/>
      <c r="W125" s="2"/>
      <c r="X125" s="2"/>
      <c r="Y125" s="2"/>
      <c r="Z125" s="2"/>
    </row>
    <row r="126" spans="1:26" ht="12.75" customHeight="1" x14ac:dyDescent="0.2">
      <c r="A126" s="4"/>
      <c r="B126" s="4"/>
      <c r="C126" s="3"/>
      <c r="D126" s="3"/>
      <c r="E126" s="3"/>
      <c r="F126" s="3"/>
      <c r="G126" s="4"/>
      <c r="H126" s="4"/>
      <c r="I126" s="3"/>
      <c r="J126" s="4"/>
      <c r="K126" s="4"/>
      <c r="L126" s="4"/>
      <c r="M126" s="4"/>
      <c r="N126" s="3"/>
      <c r="O126" s="3"/>
      <c r="P126" s="3"/>
      <c r="Q126" s="2"/>
      <c r="R126" s="2"/>
      <c r="S126" s="2"/>
      <c r="T126" s="2"/>
      <c r="U126" s="2"/>
      <c r="V126" s="2"/>
      <c r="W126" s="2"/>
      <c r="X126" s="2"/>
      <c r="Y126" s="2"/>
      <c r="Z126" s="2"/>
    </row>
    <row r="127" spans="1:26" ht="12.75" customHeight="1" x14ac:dyDescent="0.2">
      <c r="A127" s="4"/>
      <c r="B127" s="4"/>
      <c r="C127" s="3"/>
      <c r="D127" s="3"/>
      <c r="E127" s="3"/>
      <c r="F127" s="3"/>
      <c r="G127" s="4"/>
      <c r="H127" s="4"/>
      <c r="I127" s="3"/>
      <c r="J127" s="4"/>
      <c r="K127" s="4"/>
      <c r="L127" s="4"/>
      <c r="M127" s="4"/>
      <c r="N127" s="3"/>
      <c r="O127" s="3"/>
      <c r="P127" s="3"/>
      <c r="Q127" s="2"/>
      <c r="R127" s="2"/>
      <c r="S127" s="2"/>
      <c r="T127" s="2"/>
      <c r="U127" s="2"/>
      <c r="V127" s="2"/>
      <c r="W127" s="2"/>
      <c r="X127" s="2"/>
      <c r="Y127" s="2"/>
      <c r="Z127" s="2"/>
    </row>
    <row r="128" spans="1:26" ht="12.75" customHeight="1" x14ac:dyDescent="0.2">
      <c r="A128" s="4"/>
      <c r="B128" s="4"/>
      <c r="C128" s="3"/>
      <c r="D128" s="3"/>
      <c r="E128" s="3"/>
      <c r="F128" s="3"/>
      <c r="G128" s="4"/>
      <c r="H128" s="4"/>
      <c r="I128" s="3"/>
      <c r="J128" s="4"/>
      <c r="K128" s="4"/>
      <c r="L128" s="4"/>
      <c r="M128" s="4"/>
      <c r="N128" s="3"/>
      <c r="O128" s="3"/>
      <c r="P128" s="3"/>
      <c r="Q128" s="2"/>
      <c r="R128" s="2"/>
      <c r="S128" s="2"/>
      <c r="T128" s="2"/>
      <c r="U128" s="2"/>
      <c r="V128" s="2"/>
      <c r="W128" s="2"/>
      <c r="X128" s="2"/>
      <c r="Y128" s="2"/>
      <c r="Z128" s="2"/>
    </row>
    <row r="129" spans="1:26" ht="12.75" customHeight="1" x14ac:dyDescent="0.2">
      <c r="A129" s="4"/>
      <c r="B129" s="4"/>
      <c r="C129" s="3"/>
      <c r="D129" s="3"/>
      <c r="E129" s="3"/>
      <c r="F129" s="3"/>
      <c r="G129" s="4"/>
      <c r="H129" s="4"/>
      <c r="I129" s="3"/>
      <c r="J129" s="4"/>
      <c r="K129" s="4"/>
      <c r="L129" s="4"/>
      <c r="M129" s="4"/>
      <c r="N129" s="3"/>
      <c r="O129" s="3"/>
      <c r="P129" s="3"/>
      <c r="Q129" s="2"/>
      <c r="R129" s="2"/>
      <c r="S129" s="2"/>
      <c r="T129" s="2"/>
      <c r="U129" s="2"/>
      <c r="V129" s="2"/>
      <c r="W129" s="2"/>
      <c r="X129" s="2"/>
      <c r="Y129" s="2"/>
      <c r="Z129" s="2"/>
    </row>
    <row r="130" spans="1:26" ht="12.75" customHeight="1" x14ac:dyDescent="0.2">
      <c r="A130" s="4"/>
      <c r="B130" s="4"/>
      <c r="C130" s="3"/>
      <c r="D130" s="3"/>
      <c r="E130" s="3"/>
      <c r="F130" s="3"/>
      <c r="G130" s="4"/>
      <c r="H130" s="4"/>
      <c r="I130" s="3"/>
      <c r="J130" s="4"/>
      <c r="K130" s="4"/>
      <c r="L130" s="4"/>
      <c r="M130" s="4"/>
      <c r="N130" s="3"/>
      <c r="O130" s="3"/>
      <c r="P130" s="3"/>
      <c r="Q130" s="2"/>
      <c r="R130" s="2"/>
      <c r="S130" s="2"/>
      <c r="T130" s="2"/>
      <c r="U130" s="2"/>
      <c r="V130" s="2"/>
      <c r="W130" s="2"/>
      <c r="X130" s="2"/>
      <c r="Y130" s="2"/>
      <c r="Z130" s="2"/>
    </row>
    <row r="131" spans="1:26" ht="12.75" customHeight="1" x14ac:dyDescent="0.2">
      <c r="A131" s="4"/>
      <c r="B131" s="4"/>
      <c r="C131" s="3"/>
      <c r="D131" s="3"/>
      <c r="E131" s="3"/>
      <c r="F131" s="3"/>
      <c r="G131" s="4"/>
      <c r="H131" s="4"/>
      <c r="I131" s="3"/>
      <c r="J131" s="4"/>
      <c r="K131" s="4"/>
      <c r="L131" s="4"/>
      <c r="M131" s="4"/>
      <c r="N131" s="3"/>
      <c r="O131" s="3"/>
      <c r="P131" s="3"/>
      <c r="Q131" s="2"/>
      <c r="R131" s="2"/>
      <c r="S131" s="2"/>
      <c r="T131" s="2"/>
      <c r="U131" s="2"/>
      <c r="V131" s="2"/>
      <c r="W131" s="2"/>
      <c r="X131" s="2"/>
      <c r="Y131" s="2"/>
      <c r="Z131" s="2"/>
    </row>
    <row r="132" spans="1:26" ht="12.75" customHeight="1" x14ac:dyDescent="0.2">
      <c r="A132" s="4"/>
      <c r="B132" s="4"/>
      <c r="C132" s="3"/>
      <c r="D132" s="3"/>
      <c r="E132" s="3"/>
      <c r="F132" s="3"/>
      <c r="G132" s="4"/>
      <c r="H132" s="4"/>
      <c r="I132" s="3"/>
      <c r="J132" s="4"/>
      <c r="K132" s="4"/>
      <c r="L132" s="4"/>
      <c r="M132" s="4"/>
      <c r="N132" s="3"/>
      <c r="O132" s="3"/>
      <c r="P132" s="3"/>
      <c r="Q132" s="2"/>
      <c r="R132" s="2"/>
      <c r="S132" s="2"/>
      <c r="T132" s="2"/>
      <c r="U132" s="2"/>
      <c r="V132" s="2"/>
      <c r="W132" s="2"/>
      <c r="X132" s="2"/>
      <c r="Y132" s="2"/>
      <c r="Z132" s="2"/>
    </row>
    <row r="133" spans="1:26" ht="12.75" customHeight="1" x14ac:dyDescent="0.2">
      <c r="A133" s="4"/>
      <c r="B133" s="4"/>
      <c r="C133" s="3"/>
      <c r="D133" s="3"/>
      <c r="E133" s="3"/>
      <c r="F133" s="3"/>
      <c r="G133" s="4"/>
      <c r="H133" s="4"/>
      <c r="I133" s="3"/>
      <c r="J133" s="4"/>
      <c r="K133" s="4"/>
      <c r="L133" s="4"/>
      <c r="M133" s="4"/>
      <c r="N133" s="3"/>
      <c r="O133" s="3"/>
      <c r="P133" s="3"/>
      <c r="Q133" s="2"/>
      <c r="R133" s="2"/>
      <c r="S133" s="2"/>
      <c r="T133" s="2"/>
      <c r="U133" s="2"/>
      <c r="V133" s="2"/>
      <c r="W133" s="2"/>
      <c r="X133" s="2"/>
      <c r="Y133" s="2"/>
      <c r="Z133" s="2"/>
    </row>
    <row r="134" spans="1:26" ht="12.75" customHeight="1" x14ac:dyDescent="0.2">
      <c r="A134" s="4"/>
      <c r="B134" s="4"/>
      <c r="C134" s="3"/>
      <c r="D134" s="3"/>
      <c r="E134" s="3"/>
      <c r="F134" s="3"/>
      <c r="G134" s="4"/>
      <c r="H134" s="4"/>
      <c r="I134" s="3"/>
      <c r="J134" s="4"/>
      <c r="K134" s="4"/>
      <c r="L134" s="4"/>
      <c r="M134" s="4"/>
      <c r="N134" s="3"/>
      <c r="O134" s="3"/>
      <c r="P134" s="3"/>
      <c r="Q134" s="2"/>
      <c r="R134" s="2"/>
      <c r="S134" s="2"/>
      <c r="T134" s="2"/>
      <c r="U134" s="2"/>
      <c r="V134" s="2"/>
      <c r="W134" s="2"/>
      <c r="X134" s="2"/>
      <c r="Y134" s="2"/>
      <c r="Z134" s="2"/>
    </row>
    <row r="135" spans="1:26" ht="12.75" customHeight="1" x14ac:dyDescent="0.2">
      <c r="A135" s="4"/>
      <c r="B135" s="4"/>
      <c r="C135" s="3"/>
      <c r="D135" s="3"/>
      <c r="E135" s="3"/>
      <c r="F135" s="3"/>
      <c r="G135" s="4"/>
      <c r="H135" s="4"/>
      <c r="I135" s="3"/>
      <c r="J135" s="4"/>
      <c r="K135" s="4"/>
      <c r="L135" s="4"/>
      <c r="M135" s="4"/>
      <c r="N135" s="3"/>
      <c r="O135" s="3"/>
      <c r="P135" s="3"/>
      <c r="Q135" s="2"/>
      <c r="R135" s="2"/>
      <c r="S135" s="2"/>
      <c r="T135" s="2"/>
      <c r="U135" s="2"/>
      <c r="V135" s="2"/>
      <c r="W135" s="2"/>
      <c r="X135" s="2"/>
      <c r="Y135" s="2"/>
      <c r="Z135" s="2"/>
    </row>
    <row r="136" spans="1:26" ht="12.75" customHeight="1" x14ac:dyDescent="0.2">
      <c r="A136" s="4"/>
      <c r="B136" s="4"/>
      <c r="C136" s="3"/>
      <c r="D136" s="3"/>
      <c r="E136" s="3"/>
      <c r="F136" s="3"/>
      <c r="G136" s="4"/>
      <c r="H136" s="4"/>
      <c r="I136" s="3"/>
      <c r="J136" s="4"/>
      <c r="K136" s="4"/>
      <c r="L136" s="4"/>
      <c r="M136" s="4"/>
      <c r="N136" s="3"/>
      <c r="O136" s="3"/>
      <c r="P136" s="3"/>
      <c r="Q136" s="2"/>
      <c r="R136" s="2"/>
      <c r="S136" s="2"/>
      <c r="T136" s="2"/>
      <c r="U136" s="2"/>
      <c r="V136" s="2"/>
      <c r="W136" s="2"/>
      <c r="X136" s="2"/>
      <c r="Y136" s="2"/>
      <c r="Z136" s="2"/>
    </row>
    <row r="137" spans="1:26" ht="12.75" customHeight="1" x14ac:dyDescent="0.2">
      <c r="A137" s="4"/>
      <c r="B137" s="4"/>
      <c r="C137" s="3"/>
      <c r="D137" s="3"/>
      <c r="E137" s="3"/>
      <c r="F137" s="3"/>
      <c r="G137" s="4"/>
      <c r="H137" s="4"/>
      <c r="I137" s="3"/>
      <c r="J137" s="4"/>
      <c r="K137" s="4"/>
      <c r="L137" s="4"/>
      <c r="M137" s="4"/>
      <c r="N137" s="3"/>
      <c r="O137" s="3"/>
      <c r="P137" s="3"/>
      <c r="Q137" s="2"/>
      <c r="R137" s="2"/>
      <c r="S137" s="2"/>
      <c r="T137" s="2"/>
      <c r="U137" s="2"/>
      <c r="V137" s="2"/>
      <c r="W137" s="2"/>
      <c r="X137" s="2"/>
      <c r="Y137" s="2"/>
      <c r="Z137" s="2"/>
    </row>
    <row r="138" spans="1:26" ht="12.75" customHeight="1" x14ac:dyDescent="0.2">
      <c r="A138" s="4"/>
      <c r="B138" s="4"/>
      <c r="C138" s="3"/>
      <c r="D138" s="3"/>
      <c r="E138" s="3"/>
      <c r="F138" s="3"/>
      <c r="G138" s="4"/>
      <c r="H138" s="4"/>
      <c r="I138" s="3"/>
      <c r="J138" s="4"/>
      <c r="K138" s="4"/>
      <c r="L138" s="4"/>
      <c r="M138" s="4"/>
      <c r="N138" s="3"/>
      <c r="O138" s="3"/>
      <c r="P138" s="3"/>
      <c r="Q138" s="2"/>
      <c r="R138" s="2"/>
      <c r="S138" s="2"/>
      <c r="T138" s="2"/>
      <c r="U138" s="2"/>
      <c r="V138" s="2"/>
      <c r="W138" s="2"/>
      <c r="X138" s="2"/>
      <c r="Y138" s="2"/>
      <c r="Z138" s="2"/>
    </row>
    <row r="139" spans="1:26" ht="12.75" customHeight="1" x14ac:dyDescent="0.2">
      <c r="A139" s="4"/>
      <c r="B139" s="4"/>
      <c r="C139" s="3"/>
      <c r="D139" s="3"/>
      <c r="E139" s="3"/>
      <c r="F139" s="3"/>
      <c r="G139" s="4"/>
      <c r="H139" s="4"/>
      <c r="I139" s="3"/>
      <c r="J139" s="4"/>
      <c r="K139" s="4"/>
      <c r="L139" s="4"/>
      <c r="M139" s="4"/>
      <c r="N139" s="3"/>
      <c r="O139" s="3"/>
      <c r="P139" s="3"/>
      <c r="Q139" s="2"/>
      <c r="R139" s="2"/>
      <c r="S139" s="2"/>
      <c r="T139" s="2"/>
      <c r="U139" s="2"/>
      <c r="V139" s="2"/>
      <c r="W139" s="2"/>
      <c r="X139" s="2"/>
      <c r="Y139" s="2"/>
      <c r="Z139" s="2"/>
    </row>
    <row r="140" spans="1:26" ht="12.75" customHeight="1" x14ac:dyDescent="0.2">
      <c r="A140" s="4"/>
      <c r="B140" s="4"/>
      <c r="C140" s="3"/>
      <c r="D140" s="3"/>
      <c r="E140" s="3"/>
      <c r="F140" s="3"/>
      <c r="G140" s="4"/>
      <c r="H140" s="4"/>
      <c r="I140" s="3"/>
      <c r="J140" s="4"/>
      <c r="K140" s="4"/>
      <c r="L140" s="4"/>
      <c r="M140" s="4"/>
      <c r="N140" s="3"/>
      <c r="O140" s="3"/>
      <c r="P140" s="3"/>
      <c r="Q140" s="2"/>
      <c r="R140" s="2"/>
      <c r="S140" s="2"/>
      <c r="T140" s="2"/>
      <c r="U140" s="2"/>
      <c r="V140" s="2"/>
      <c r="W140" s="2"/>
      <c r="X140" s="2"/>
      <c r="Y140" s="2"/>
      <c r="Z140" s="2"/>
    </row>
    <row r="141" spans="1:26" ht="12.75" customHeight="1" x14ac:dyDescent="0.2">
      <c r="A141" s="4"/>
      <c r="B141" s="4"/>
      <c r="C141" s="3"/>
      <c r="D141" s="3"/>
      <c r="E141" s="3"/>
      <c r="F141" s="3"/>
      <c r="G141" s="4"/>
      <c r="H141" s="4"/>
      <c r="I141" s="3"/>
      <c r="J141" s="4"/>
      <c r="K141" s="4"/>
      <c r="L141" s="4"/>
      <c r="M141" s="4"/>
      <c r="N141" s="3"/>
      <c r="O141" s="3"/>
      <c r="P141" s="3"/>
      <c r="Q141" s="2"/>
      <c r="R141" s="2"/>
      <c r="S141" s="2"/>
      <c r="T141" s="2"/>
      <c r="U141" s="2"/>
      <c r="V141" s="2"/>
      <c r="W141" s="2"/>
      <c r="X141" s="2"/>
      <c r="Y141" s="2"/>
      <c r="Z141" s="2"/>
    </row>
    <row r="142" spans="1:26" ht="12.75" customHeight="1" x14ac:dyDescent="0.2">
      <c r="A142" s="4"/>
      <c r="B142" s="4"/>
      <c r="C142" s="3"/>
      <c r="D142" s="3"/>
      <c r="E142" s="3"/>
      <c r="F142" s="3"/>
      <c r="G142" s="4"/>
      <c r="H142" s="4"/>
      <c r="I142" s="3"/>
      <c r="J142" s="4"/>
      <c r="K142" s="4"/>
      <c r="L142" s="4"/>
      <c r="M142" s="4"/>
      <c r="N142" s="3"/>
      <c r="O142" s="3"/>
      <c r="P142" s="3"/>
      <c r="Q142" s="2"/>
      <c r="R142" s="2"/>
      <c r="S142" s="2"/>
      <c r="T142" s="2"/>
      <c r="U142" s="2"/>
      <c r="V142" s="2"/>
      <c r="W142" s="2"/>
      <c r="X142" s="2"/>
      <c r="Y142" s="2"/>
      <c r="Z142" s="2"/>
    </row>
    <row r="143" spans="1:26" ht="12.75" customHeight="1" x14ac:dyDescent="0.2">
      <c r="A143" s="4"/>
      <c r="B143" s="4"/>
      <c r="C143" s="3"/>
      <c r="D143" s="3"/>
      <c r="E143" s="3"/>
      <c r="F143" s="3"/>
      <c r="G143" s="4"/>
      <c r="H143" s="4"/>
      <c r="I143" s="3"/>
      <c r="J143" s="4"/>
      <c r="K143" s="4"/>
      <c r="L143" s="4"/>
      <c r="M143" s="4"/>
      <c r="N143" s="3"/>
      <c r="O143" s="3"/>
      <c r="P143" s="3"/>
      <c r="Q143" s="2"/>
      <c r="R143" s="2"/>
      <c r="S143" s="2"/>
      <c r="T143" s="2"/>
      <c r="U143" s="2"/>
      <c r="V143" s="2"/>
      <c r="W143" s="2"/>
      <c r="X143" s="2"/>
      <c r="Y143" s="2"/>
      <c r="Z143" s="2"/>
    </row>
    <row r="144" spans="1:26" ht="12.75" customHeight="1" x14ac:dyDescent="0.2">
      <c r="A144" s="4"/>
      <c r="B144" s="4"/>
      <c r="C144" s="3"/>
      <c r="D144" s="3"/>
      <c r="E144" s="3"/>
      <c r="F144" s="3"/>
      <c r="G144" s="4"/>
      <c r="H144" s="4"/>
      <c r="I144" s="3"/>
      <c r="J144" s="4"/>
      <c r="K144" s="4"/>
      <c r="L144" s="4"/>
      <c r="M144" s="4"/>
      <c r="N144" s="3"/>
      <c r="O144" s="3"/>
      <c r="P144" s="3"/>
      <c r="Q144" s="2"/>
      <c r="R144" s="2"/>
      <c r="S144" s="2"/>
      <c r="T144" s="2"/>
      <c r="U144" s="2"/>
      <c r="V144" s="2"/>
      <c r="W144" s="2"/>
      <c r="X144" s="2"/>
      <c r="Y144" s="2"/>
      <c r="Z144" s="2"/>
    </row>
    <row r="145" spans="1:26" ht="12.75" customHeight="1" x14ac:dyDescent="0.2">
      <c r="A145" s="4"/>
      <c r="B145" s="4"/>
      <c r="C145" s="3"/>
      <c r="D145" s="3"/>
      <c r="E145" s="3"/>
      <c r="F145" s="3"/>
      <c r="G145" s="4"/>
      <c r="H145" s="4"/>
      <c r="I145" s="3"/>
      <c r="J145" s="4"/>
      <c r="K145" s="4"/>
      <c r="L145" s="4"/>
      <c r="M145" s="4"/>
      <c r="N145" s="3"/>
      <c r="O145" s="3"/>
      <c r="P145" s="3"/>
      <c r="Q145" s="2"/>
      <c r="R145" s="2"/>
      <c r="S145" s="2"/>
      <c r="T145" s="2"/>
      <c r="U145" s="2"/>
      <c r="V145" s="2"/>
      <c r="W145" s="2"/>
      <c r="X145" s="2"/>
      <c r="Y145" s="2"/>
      <c r="Z145" s="2"/>
    </row>
    <row r="146" spans="1:26" ht="12.75" customHeight="1" x14ac:dyDescent="0.2">
      <c r="A146" s="4"/>
      <c r="B146" s="4"/>
      <c r="C146" s="3"/>
      <c r="D146" s="3"/>
      <c r="E146" s="3"/>
      <c r="F146" s="3"/>
      <c r="G146" s="4"/>
      <c r="H146" s="4"/>
      <c r="I146" s="3"/>
      <c r="J146" s="4"/>
      <c r="K146" s="4"/>
      <c r="L146" s="4"/>
      <c r="M146" s="4"/>
      <c r="N146" s="3"/>
      <c r="O146" s="3"/>
      <c r="P146" s="3"/>
      <c r="Q146" s="2"/>
      <c r="R146" s="2"/>
      <c r="S146" s="2"/>
      <c r="T146" s="2"/>
      <c r="U146" s="2"/>
      <c r="V146" s="2"/>
      <c r="W146" s="2"/>
      <c r="X146" s="2"/>
      <c r="Y146" s="2"/>
      <c r="Z146" s="2"/>
    </row>
    <row r="147" spans="1:26" ht="12.75" customHeight="1" x14ac:dyDescent="0.2">
      <c r="A147" s="4"/>
      <c r="B147" s="4"/>
      <c r="C147" s="3"/>
      <c r="D147" s="3"/>
      <c r="E147" s="3"/>
      <c r="F147" s="3"/>
      <c r="G147" s="4"/>
      <c r="H147" s="4"/>
      <c r="I147" s="3"/>
      <c r="J147" s="4"/>
      <c r="K147" s="4"/>
      <c r="L147" s="4"/>
      <c r="M147" s="4"/>
      <c r="N147" s="3"/>
      <c r="O147" s="3"/>
      <c r="P147" s="3"/>
      <c r="Q147" s="2"/>
      <c r="R147" s="2"/>
      <c r="S147" s="2"/>
      <c r="T147" s="2"/>
      <c r="U147" s="2"/>
      <c r="V147" s="2"/>
      <c r="W147" s="2"/>
      <c r="X147" s="2"/>
      <c r="Y147" s="2"/>
      <c r="Z147" s="2"/>
    </row>
    <row r="148" spans="1:26" ht="12.75" customHeight="1" x14ac:dyDescent="0.2">
      <c r="A148" s="4"/>
      <c r="B148" s="4"/>
      <c r="C148" s="3"/>
      <c r="D148" s="3"/>
      <c r="E148" s="3"/>
      <c r="F148" s="3"/>
      <c r="G148" s="4"/>
      <c r="H148" s="4"/>
      <c r="I148" s="3"/>
      <c r="J148" s="4"/>
      <c r="K148" s="4"/>
      <c r="L148" s="4"/>
      <c r="M148" s="4"/>
      <c r="N148" s="3"/>
      <c r="O148" s="3"/>
      <c r="P148" s="3"/>
      <c r="Q148" s="2"/>
      <c r="R148" s="2"/>
      <c r="S148" s="2"/>
      <c r="T148" s="2"/>
      <c r="U148" s="2"/>
      <c r="V148" s="2"/>
      <c r="W148" s="2"/>
      <c r="X148" s="2"/>
      <c r="Y148" s="2"/>
      <c r="Z148" s="2"/>
    </row>
    <row r="149" spans="1:26" ht="12.75" customHeight="1" x14ac:dyDescent="0.2">
      <c r="A149" s="4"/>
      <c r="B149" s="4"/>
      <c r="C149" s="3"/>
      <c r="D149" s="3"/>
      <c r="E149" s="3"/>
      <c r="F149" s="3"/>
      <c r="G149" s="4"/>
      <c r="H149" s="4"/>
      <c r="I149" s="3"/>
      <c r="J149" s="4"/>
      <c r="K149" s="4"/>
      <c r="L149" s="4"/>
      <c r="M149" s="4"/>
      <c r="N149" s="3"/>
      <c r="O149" s="3"/>
      <c r="P149" s="3"/>
      <c r="Q149" s="2"/>
      <c r="R149" s="2"/>
      <c r="S149" s="2"/>
      <c r="T149" s="2"/>
      <c r="U149" s="2"/>
      <c r="V149" s="2"/>
      <c r="W149" s="2"/>
      <c r="X149" s="2"/>
      <c r="Y149" s="2"/>
      <c r="Z149" s="2"/>
    </row>
    <row r="150" spans="1:26" ht="12.75" customHeight="1" x14ac:dyDescent="0.2">
      <c r="A150" s="4"/>
      <c r="B150" s="4"/>
      <c r="C150" s="3"/>
      <c r="D150" s="3"/>
      <c r="E150" s="3"/>
      <c r="F150" s="3"/>
      <c r="G150" s="4"/>
      <c r="H150" s="4"/>
      <c r="I150" s="3"/>
      <c r="J150" s="4"/>
      <c r="K150" s="4"/>
      <c r="L150" s="4"/>
      <c r="M150" s="4"/>
      <c r="N150" s="3"/>
      <c r="O150" s="3"/>
      <c r="P150" s="3"/>
      <c r="Q150" s="2"/>
      <c r="R150" s="2"/>
      <c r="S150" s="2"/>
      <c r="T150" s="2"/>
      <c r="U150" s="2"/>
      <c r="V150" s="2"/>
      <c r="W150" s="2"/>
      <c r="X150" s="2"/>
      <c r="Y150" s="2"/>
      <c r="Z150" s="2"/>
    </row>
    <row r="151" spans="1:26" ht="12.75" customHeight="1" x14ac:dyDescent="0.2">
      <c r="A151" s="4"/>
      <c r="B151" s="4"/>
      <c r="C151" s="3"/>
      <c r="D151" s="3"/>
      <c r="E151" s="3"/>
      <c r="F151" s="3"/>
      <c r="G151" s="4"/>
      <c r="H151" s="4"/>
      <c r="I151" s="3"/>
      <c r="J151" s="4"/>
      <c r="K151" s="4"/>
      <c r="L151" s="4"/>
      <c r="M151" s="4"/>
      <c r="N151" s="3"/>
      <c r="O151" s="3"/>
      <c r="P151" s="3"/>
      <c r="Q151" s="2"/>
      <c r="R151" s="2"/>
      <c r="S151" s="2"/>
      <c r="T151" s="2"/>
      <c r="U151" s="2"/>
      <c r="V151" s="2"/>
      <c r="W151" s="2"/>
      <c r="X151" s="2"/>
      <c r="Y151" s="2"/>
      <c r="Z151" s="2"/>
    </row>
    <row r="152" spans="1:26" ht="12.75" customHeight="1" x14ac:dyDescent="0.2">
      <c r="A152" s="4"/>
      <c r="B152" s="4"/>
      <c r="C152" s="3"/>
      <c r="D152" s="3"/>
      <c r="E152" s="3"/>
      <c r="F152" s="3"/>
      <c r="G152" s="4"/>
      <c r="H152" s="4"/>
      <c r="I152" s="3"/>
      <c r="J152" s="4"/>
      <c r="K152" s="4"/>
      <c r="L152" s="4"/>
      <c r="M152" s="4"/>
      <c r="N152" s="3"/>
      <c r="O152" s="3"/>
      <c r="P152" s="3"/>
      <c r="Q152" s="2"/>
      <c r="R152" s="2"/>
      <c r="S152" s="2"/>
      <c r="T152" s="2"/>
      <c r="U152" s="2"/>
      <c r="V152" s="2"/>
      <c r="W152" s="2"/>
      <c r="X152" s="2"/>
      <c r="Y152" s="2"/>
      <c r="Z152" s="2"/>
    </row>
    <row r="153" spans="1:26" ht="12.75" customHeight="1" x14ac:dyDescent="0.2">
      <c r="A153" s="4"/>
      <c r="B153" s="4"/>
      <c r="C153" s="3"/>
      <c r="D153" s="3"/>
      <c r="E153" s="3"/>
      <c r="F153" s="3"/>
      <c r="G153" s="4"/>
      <c r="H153" s="4"/>
      <c r="I153" s="3"/>
      <c r="J153" s="4"/>
      <c r="K153" s="4"/>
      <c r="L153" s="4"/>
      <c r="M153" s="4"/>
      <c r="N153" s="3"/>
      <c r="O153" s="3"/>
      <c r="P153" s="3"/>
      <c r="Q153" s="2"/>
      <c r="R153" s="2"/>
      <c r="S153" s="2"/>
      <c r="T153" s="2"/>
      <c r="U153" s="2"/>
      <c r="V153" s="2"/>
      <c r="W153" s="2"/>
      <c r="X153" s="2"/>
      <c r="Y153" s="2"/>
      <c r="Z153" s="2"/>
    </row>
    <row r="154" spans="1:26" ht="12.75" customHeight="1" x14ac:dyDescent="0.2">
      <c r="A154" s="4"/>
      <c r="B154" s="4"/>
      <c r="C154" s="3"/>
      <c r="D154" s="3"/>
      <c r="E154" s="3"/>
      <c r="F154" s="3"/>
      <c r="G154" s="4"/>
      <c r="H154" s="4"/>
      <c r="I154" s="3"/>
      <c r="J154" s="4"/>
      <c r="K154" s="4"/>
      <c r="L154" s="4"/>
      <c r="M154" s="4"/>
      <c r="N154" s="3"/>
      <c r="O154" s="3"/>
      <c r="P154" s="3"/>
      <c r="Q154" s="2"/>
      <c r="R154" s="2"/>
      <c r="S154" s="2"/>
      <c r="T154" s="2"/>
      <c r="U154" s="2"/>
      <c r="V154" s="2"/>
      <c r="W154" s="2"/>
      <c r="X154" s="2"/>
      <c r="Y154" s="2"/>
      <c r="Z154" s="2"/>
    </row>
    <row r="155" spans="1:26" ht="12.75" customHeight="1" x14ac:dyDescent="0.2">
      <c r="A155" s="4"/>
      <c r="B155" s="4"/>
      <c r="C155" s="3"/>
      <c r="D155" s="3"/>
      <c r="E155" s="3"/>
      <c r="F155" s="3"/>
      <c r="G155" s="4"/>
      <c r="H155" s="4"/>
      <c r="I155" s="3"/>
      <c r="J155" s="4"/>
      <c r="K155" s="4"/>
      <c r="L155" s="4"/>
      <c r="M155" s="4"/>
      <c r="N155" s="3"/>
      <c r="O155" s="3"/>
      <c r="P155" s="3"/>
      <c r="Q155" s="2"/>
      <c r="R155" s="2"/>
      <c r="S155" s="2"/>
      <c r="T155" s="2"/>
      <c r="U155" s="2"/>
      <c r="V155" s="2"/>
      <c r="W155" s="2"/>
      <c r="X155" s="2"/>
      <c r="Y155" s="2"/>
      <c r="Z155" s="2"/>
    </row>
    <row r="156" spans="1:26" ht="12.75" customHeight="1" x14ac:dyDescent="0.2">
      <c r="A156" s="4"/>
      <c r="B156" s="4"/>
      <c r="C156" s="3"/>
      <c r="D156" s="3"/>
      <c r="E156" s="3"/>
      <c r="F156" s="3"/>
      <c r="G156" s="4"/>
      <c r="H156" s="4"/>
      <c r="I156" s="3"/>
      <c r="J156" s="4"/>
      <c r="K156" s="4"/>
      <c r="L156" s="4"/>
      <c r="M156" s="4"/>
      <c r="N156" s="3"/>
      <c r="O156" s="3"/>
      <c r="P156" s="3"/>
      <c r="Q156" s="2"/>
      <c r="R156" s="2"/>
      <c r="S156" s="2"/>
      <c r="T156" s="2"/>
      <c r="U156" s="2"/>
      <c r="V156" s="2"/>
      <c r="W156" s="2"/>
      <c r="X156" s="2"/>
      <c r="Y156" s="2"/>
      <c r="Z156" s="2"/>
    </row>
    <row r="157" spans="1:26" ht="12.75" customHeight="1" x14ac:dyDescent="0.2">
      <c r="A157" s="4"/>
      <c r="B157" s="4"/>
      <c r="C157" s="3"/>
      <c r="D157" s="3"/>
      <c r="E157" s="3"/>
      <c r="F157" s="3"/>
      <c r="G157" s="4"/>
      <c r="H157" s="4"/>
      <c r="I157" s="3"/>
      <c r="J157" s="4"/>
      <c r="K157" s="4"/>
      <c r="L157" s="4"/>
      <c r="M157" s="4"/>
      <c r="N157" s="3"/>
      <c r="O157" s="3"/>
      <c r="P157" s="3"/>
      <c r="Q157" s="2"/>
      <c r="R157" s="2"/>
      <c r="S157" s="2"/>
      <c r="T157" s="2"/>
      <c r="U157" s="2"/>
      <c r="V157" s="2"/>
      <c r="W157" s="2"/>
      <c r="X157" s="2"/>
      <c r="Y157" s="2"/>
      <c r="Z157" s="2"/>
    </row>
    <row r="158" spans="1:26" ht="12.75" customHeight="1" x14ac:dyDescent="0.2">
      <c r="A158" s="4"/>
      <c r="B158" s="4"/>
      <c r="C158" s="3"/>
      <c r="D158" s="3"/>
      <c r="E158" s="3"/>
      <c r="F158" s="3"/>
      <c r="G158" s="4"/>
      <c r="H158" s="4"/>
      <c r="I158" s="3"/>
      <c r="J158" s="4"/>
      <c r="K158" s="4"/>
      <c r="L158" s="4"/>
      <c r="M158" s="4"/>
      <c r="N158" s="3"/>
      <c r="O158" s="3"/>
      <c r="P158" s="3"/>
      <c r="Q158" s="2"/>
      <c r="R158" s="2"/>
      <c r="S158" s="2"/>
      <c r="T158" s="2"/>
      <c r="U158" s="2"/>
      <c r="V158" s="2"/>
      <c r="W158" s="2"/>
      <c r="X158" s="2"/>
      <c r="Y158" s="2"/>
      <c r="Z158" s="2"/>
    </row>
    <row r="159" spans="1:26" ht="12.75" customHeight="1" x14ac:dyDescent="0.2">
      <c r="A159" s="4"/>
      <c r="B159" s="4"/>
      <c r="C159" s="3"/>
      <c r="D159" s="3"/>
      <c r="E159" s="3"/>
      <c r="F159" s="3"/>
      <c r="G159" s="4"/>
      <c r="H159" s="4"/>
      <c r="I159" s="3"/>
      <c r="J159" s="4"/>
      <c r="K159" s="4"/>
      <c r="L159" s="4"/>
      <c r="M159" s="4"/>
      <c r="N159" s="3"/>
      <c r="O159" s="3"/>
      <c r="P159" s="3"/>
      <c r="Q159" s="2"/>
      <c r="R159" s="2"/>
      <c r="S159" s="2"/>
      <c r="T159" s="2"/>
      <c r="U159" s="2"/>
      <c r="V159" s="2"/>
      <c r="W159" s="2"/>
      <c r="X159" s="2"/>
      <c r="Y159" s="2"/>
      <c r="Z159" s="2"/>
    </row>
    <row r="160" spans="1:26" ht="12.75" customHeight="1" x14ac:dyDescent="0.2">
      <c r="A160" s="4"/>
      <c r="B160" s="4"/>
      <c r="C160" s="3"/>
      <c r="D160" s="3"/>
      <c r="E160" s="3"/>
      <c r="F160" s="3"/>
      <c r="G160" s="4"/>
      <c r="H160" s="4"/>
      <c r="I160" s="3"/>
      <c r="J160" s="4"/>
      <c r="K160" s="4"/>
      <c r="L160" s="4"/>
      <c r="M160" s="4"/>
      <c r="N160" s="3"/>
      <c r="O160" s="3"/>
      <c r="P160" s="3"/>
      <c r="Q160" s="2"/>
      <c r="R160" s="2"/>
      <c r="S160" s="2"/>
      <c r="T160" s="2"/>
      <c r="U160" s="2"/>
      <c r="V160" s="2"/>
      <c r="W160" s="2"/>
      <c r="X160" s="2"/>
      <c r="Y160" s="2"/>
      <c r="Z160" s="2"/>
    </row>
    <row r="161" spans="1:26" ht="12.75" customHeight="1" x14ac:dyDescent="0.2">
      <c r="A161" s="4"/>
      <c r="B161" s="4"/>
      <c r="C161" s="3"/>
      <c r="D161" s="3"/>
      <c r="E161" s="3"/>
      <c r="F161" s="3"/>
      <c r="G161" s="4"/>
      <c r="H161" s="4"/>
      <c r="I161" s="3"/>
      <c r="J161" s="4"/>
      <c r="K161" s="4"/>
      <c r="L161" s="4"/>
      <c r="M161" s="4"/>
      <c r="N161" s="3"/>
      <c r="O161" s="3"/>
      <c r="P161" s="3"/>
      <c r="Q161" s="2"/>
      <c r="R161" s="2"/>
      <c r="S161" s="2"/>
      <c r="T161" s="2"/>
      <c r="U161" s="2"/>
      <c r="V161" s="2"/>
      <c r="W161" s="2"/>
      <c r="X161" s="2"/>
      <c r="Y161" s="2"/>
      <c r="Z161" s="2"/>
    </row>
    <row r="162" spans="1:26" ht="12.75" customHeight="1" x14ac:dyDescent="0.2">
      <c r="A162" s="4"/>
      <c r="B162" s="4"/>
      <c r="C162" s="3"/>
      <c r="D162" s="3"/>
      <c r="E162" s="3"/>
      <c r="F162" s="3"/>
      <c r="G162" s="4"/>
      <c r="H162" s="4"/>
      <c r="I162" s="3"/>
      <c r="J162" s="4"/>
      <c r="K162" s="4"/>
      <c r="L162" s="4"/>
      <c r="M162" s="4"/>
      <c r="N162" s="3"/>
      <c r="O162" s="3"/>
      <c r="P162" s="3"/>
      <c r="Q162" s="2"/>
      <c r="R162" s="2"/>
      <c r="S162" s="2"/>
      <c r="T162" s="2"/>
      <c r="U162" s="2"/>
      <c r="V162" s="2"/>
      <c r="W162" s="2"/>
      <c r="X162" s="2"/>
      <c r="Y162" s="2"/>
      <c r="Z162" s="2"/>
    </row>
    <row r="163" spans="1:26" ht="12.75" customHeight="1" x14ac:dyDescent="0.2">
      <c r="A163" s="4"/>
      <c r="B163" s="4"/>
      <c r="C163" s="3"/>
      <c r="D163" s="3"/>
      <c r="E163" s="3"/>
      <c r="F163" s="3"/>
      <c r="G163" s="4"/>
      <c r="H163" s="4"/>
      <c r="I163" s="3"/>
      <c r="J163" s="4"/>
      <c r="K163" s="4"/>
      <c r="L163" s="4"/>
      <c r="M163" s="4"/>
      <c r="N163" s="3"/>
      <c r="O163" s="3"/>
      <c r="P163" s="3"/>
      <c r="Q163" s="2"/>
      <c r="R163" s="2"/>
      <c r="S163" s="2"/>
      <c r="T163" s="2"/>
      <c r="U163" s="2"/>
      <c r="V163" s="2"/>
      <c r="W163" s="2"/>
      <c r="X163" s="2"/>
      <c r="Y163" s="2"/>
      <c r="Z163" s="2"/>
    </row>
    <row r="164" spans="1:26" ht="12.75" customHeight="1" x14ac:dyDescent="0.2">
      <c r="A164" s="4"/>
      <c r="B164" s="4"/>
      <c r="C164" s="3"/>
      <c r="D164" s="3"/>
      <c r="E164" s="3"/>
      <c r="F164" s="3"/>
      <c r="G164" s="4"/>
      <c r="H164" s="4"/>
      <c r="I164" s="3"/>
      <c r="J164" s="4"/>
      <c r="K164" s="4"/>
      <c r="L164" s="4"/>
      <c r="M164" s="4"/>
      <c r="N164" s="3"/>
      <c r="O164" s="3"/>
      <c r="P164" s="3"/>
      <c r="Q164" s="2"/>
      <c r="R164" s="2"/>
      <c r="S164" s="2"/>
      <c r="T164" s="2"/>
      <c r="U164" s="2"/>
      <c r="V164" s="2"/>
      <c r="W164" s="2"/>
      <c r="X164" s="2"/>
      <c r="Y164" s="2"/>
      <c r="Z164" s="2"/>
    </row>
    <row r="165" spans="1:26" ht="12.75" customHeight="1" x14ac:dyDescent="0.2">
      <c r="A165" s="4"/>
      <c r="B165" s="4"/>
      <c r="C165" s="3"/>
      <c r="D165" s="3"/>
      <c r="E165" s="3"/>
      <c r="F165" s="3"/>
      <c r="G165" s="4"/>
      <c r="H165" s="4"/>
      <c r="I165" s="3"/>
      <c r="J165" s="4"/>
      <c r="K165" s="4"/>
      <c r="L165" s="4"/>
      <c r="M165" s="4"/>
      <c r="N165" s="3"/>
      <c r="O165" s="3"/>
      <c r="P165" s="3"/>
      <c r="Q165" s="2"/>
      <c r="R165" s="2"/>
      <c r="S165" s="2"/>
      <c r="T165" s="2"/>
      <c r="U165" s="2"/>
      <c r="V165" s="2"/>
      <c r="W165" s="2"/>
      <c r="X165" s="2"/>
      <c r="Y165" s="2"/>
      <c r="Z165" s="2"/>
    </row>
    <row r="166" spans="1:26" ht="12.75" customHeight="1" x14ac:dyDescent="0.2">
      <c r="A166" s="4"/>
      <c r="B166" s="4"/>
      <c r="C166" s="3"/>
      <c r="D166" s="3"/>
      <c r="E166" s="3"/>
      <c r="F166" s="3"/>
      <c r="G166" s="4"/>
      <c r="H166" s="4"/>
      <c r="I166" s="3"/>
      <c r="J166" s="4"/>
      <c r="K166" s="4"/>
      <c r="L166" s="4"/>
      <c r="M166" s="4"/>
      <c r="N166" s="3"/>
      <c r="O166" s="3"/>
      <c r="P166" s="3"/>
      <c r="Q166" s="2"/>
      <c r="R166" s="2"/>
      <c r="S166" s="2"/>
      <c r="T166" s="2"/>
      <c r="U166" s="2"/>
      <c r="V166" s="2"/>
      <c r="W166" s="2"/>
      <c r="X166" s="2"/>
      <c r="Y166" s="2"/>
      <c r="Z166" s="2"/>
    </row>
    <row r="167" spans="1:26" ht="12.75" customHeight="1" x14ac:dyDescent="0.2">
      <c r="A167" s="4"/>
      <c r="B167" s="4"/>
      <c r="C167" s="3"/>
      <c r="D167" s="3"/>
      <c r="E167" s="3"/>
      <c r="F167" s="3"/>
      <c r="G167" s="4"/>
      <c r="H167" s="4"/>
      <c r="I167" s="3"/>
      <c r="J167" s="4"/>
      <c r="K167" s="4"/>
      <c r="L167" s="4"/>
      <c r="M167" s="4"/>
      <c r="N167" s="3"/>
      <c r="O167" s="3"/>
      <c r="P167" s="3"/>
      <c r="Q167" s="2"/>
      <c r="R167" s="2"/>
      <c r="S167" s="2"/>
      <c r="T167" s="2"/>
      <c r="U167" s="2"/>
      <c r="V167" s="2"/>
      <c r="W167" s="2"/>
      <c r="X167" s="2"/>
      <c r="Y167" s="2"/>
      <c r="Z167" s="2"/>
    </row>
    <row r="168" spans="1:26" ht="12.75" customHeight="1" x14ac:dyDescent="0.2">
      <c r="A168" s="4"/>
      <c r="B168" s="4"/>
      <c r="C168" s="3"/>
      <c r="D168" s="3"/>
      <c r="E168" s="3"/>
      <c r="F168" s="3"/>
      <c r="G168" s="4"/>
      <c r="H168" s="4"/>
      <c r="I168" s="3"/>
      <c r="J168" s="4"/>
      <c r="K168" s="4"/>
      <c r="L168" s="4"/>
      <c r="M168" s="4"/>
      <c r="N168" s="3"/>
      <c r="O168" s="3"/>
      <c r="P168" s="3"/>
      <c r="Q168" s="2"/>
      <c r="R168" s="2"/>
      <c r="S168" s="2"/>
      <c r="T168" s="2"/>
      <c r="U168" s="2"/>
      <c r="V168" s="2"/>
      <c r="W168" s="2"/>
      <c r="X168" s="2"/>
      <c r="Y168" s="2"/>
      <c r="Z168" s="2"/>
    </row>
    <row r="169" spans="1:26" ht="12.75" customHeight="1" x14ac:dyDescent="0.2">
      <c r="A169" s="4"/>
      <c r="B169" s="4"/>
      <c r="C169" s="3"/>
      <c r="D169" s="3"/>
      <c r="E169" s="3"/>
      <c r="F169" s="3"/>
      <c r="G169" s="4"/>
      <c r="H169" s="4"/>
      <c r="I169" s="3"/>
      <c r="J169" s="4"/>
      <c r="K169" s="4"/>
      <c r="L169" s="4"/>
      <c r="M169" s="4"/>
      <c r="N169" s="3"/>
      <c r="O169" s="3"/>
      <c r="P169" s="3"/>
      <c r="Q169" s="2"/>
      <c r="R169" s="2"/>
      <c r="S169" s="2"/>
      <c r="T169" s="2"/>
      <c r="U169" s="2"/>
      <c r="V169" s="2"/>
      <c r="W169" s="2"/>
      <c r="X169" s="2"/>
      <c r="Y169" s="2"/>
      <c r="Z169" s="2"/>
    </row>
    <row r="170" spans="1:26" ht="12.75" customHeight="1" x14ac:dyDescent="0.2">
      <c r="A170" s="4"/>
      <c r="B170" s="4"/>
      <c r="C170" s="3"/>
      <c r="D170" s="3"/>
      <c r="E170" s="3"/>
      <c r="F170" s="3"/>
      <c r="G170" s="4"/>
      <c r="H170" s="4"/>
      <c r="I170" s="3"/>
      <c r="J170" s="4"/>
      <c r="K170" s="4"/>
      <c r="L170" s="4"/>
      <c r="M170" s="4"/>
      <c r="N170" s="3"/>
      <c r="O170" s="3"/>
      <c r="P170" s="3"/>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V170"/>
  <hyperlinks>
    <hyperlink ref="B2" r:id="rId1" display="http://www.inta.gob.ar/"/>
    <hyperlink ref="D2" r:id="rId2" display="http://geointa.inta.gov.ar/geonetwork/srv/en/main.home"/>
    <hyperlink ref="E2" r:id="rId3" display="http://geointa.inta.gov.ar/geonetwork/srv/en/catalogue/csw?service=CSW&amp;version=2.0.2&amp;request=GetCapabilities"/>
    <hyperlink ref="L2" r:id="rId4" display="http://geointa.inta.gov.ar/geoserver/wfs"/>
    <hyperlink ref="D3" r:id="rId5" display="https://geonode.senasa.gov.ar/search/form/"/>
    <hyperlink ref="E3" r:id="rId6" display="https://geonode.senasa.gov.ar/catalogue/csw?service=CSW&amp;version=2.0.2&amp;request=GetCapabilities"/>
    <hyperlink ref="L3" r:id="rId7" display="https://geonode.senasa.gov.ar/geoserver/ows?service=WFS&amp;version=1.1.0&amp;request=GetCapabilities"/>
    <hyperlink ref="B4" r:id="rId8" display="http://www.siia.gob.ar/"/>
    <hyperlink ref="D4" r:id="rId9" display="http://ide.siia.gov.ar/geonetwork/srv/spa/main.home"/>
    <hyperlink ref="E4" r:id="rId10" display="http://ide.siia.gov.ar/geonetwork/srv/spa/catalogue/csw?"/>
    <hyperlink ref="L4" r:id="rId11" display="http://ide.siia.gov.ar/geoserver/ows?"/>
    <hyperlink ref="B5" r:id="rId12" display="http://www.ambiente.gov.ar/"/>
    <hyperlink ref="L5" r:id="rId13" display="http://geo2.ambiente.gob.ar/geoserver/ows?service=wfs&amp;version=2.0.0&amp;request=GetCapabilities"/>
    <hyperlink ref="L9" r:id="rId14" display="http://mapaescolar.dyndns.org/geoserver/mapa/ows?"/>
    <hyperlink ref="K10" r:id="rId15" display="http://www.geobasig.com.ar/geoserver/ows?service=wms&amp;version=1.3.0&amp;request=GetCapabilities"/>
    <hyperlink ref="L10" r:id="rId16" display="http://www.geobasig.com.ar/geoserver/ows?service=wfs&amp;version=2.0.0&amp;request=GetCapabilities"/>
    <hyperlink ref="D12" r:id="rId17" display="http://200.43.169.149/"/>
    <hyperlink ref="E12" r:id="rId18" display="http://200.43.169.149/catalogue/csw?service=CSW&amp;version=2.0.2&amp;request=GetCapabilities"/>
    <hyperlink ref="D13" r:id="rId19" display="http://idechaco.gob.ar/geonetwork/srv/en/main.home"/>
    <hyperlink ref="E13" r:id="rId20" display="http://idechaco.gob.ar/geonetwork/srv/es/csw?request=GetCapabilities&amp;service=CSW"/>
    <hyperlink ref="L13" r:id="rId21" display="http://idechaco.gob.ar/geoserver/IDEChaco/wms?service=wms&amp;version=1.1.1&amp;request=GetCapabilities"/>
    <hyperlink ref="K14" r:id="rId22" display="http://catastro.chubut.gov.ar/geoserver/wms"/>
    <hyperlink ref="D16" r:id="rId23" display="https://metadatos.conae.gov.ar/"/>
    <hyperlink ref="E16" r:id="rId24" display="https://metadatos.conae.gov.ar/geonetwork/srv/es/csw?service=CSW&amp;request=GetCapabilities"/>
    <hyperlink ref="K17" r:id="rId25" display="http://sit.formosa.gob.ar/WMSServer"/>
    <hyperlink ref="E18" r:id="rId26" display="http://idemindef.ign.gob.ar/catalogue/csw?service=CSW&amp;version=2.0.2&amp;request=GetCapabilities"/>
    <hyperlink ref="L18" r:id="rId27" display="http://idemindef.ign.gob.ar/geoserver/ows?"/>
    <hyperlink ref="B19" r:id="rId28" display="http://www.ign.gob.ar/"/>
    <hyperlink ref="L19" r:id="rId29" display="http://wms.ign.gob.ar/geoserver/ows?"/>
    <hyperlink ref="B20" r:id="rId30" display="http://www.indec.gob.ar/"/>
    <hyperlink ref="E20" r:id="rId31" display="http://geoservicios.indec.gov.ar/geonetwork/srv/spa/csw?"/>
    <hyperlink ref="B21" r:id="rId32" display="http://www.mapaeducativo.edu.ar/"/>
    <hyperlink ref="L21" r:id="rId33" display="http://www.mapaeducativo.edu.ar/geoserver/ogc/ows?"/>
    <hyperlink ref="D22" r:id="rId34" display="http://idef.formosa.gob.ar/metadatos/srv/es/main.home"/>
    <hyperlink ref="E22" r:id="rId35" display="http://idef.formosa.gob.ar/metadatos/srv/es/catalogue/csw?"/>
    <hyperlink ref="D23" r:id="rId36" display="http://idef.formosa.gob.ar/metadatos/srv/es/main.home"/>
    <hyperlink ref="E23" r:id="rId37" display="http://idef.formosa.gob.ar/metadatos/srv/es/catalogue/csw?"/>
    <hyperlink ref="D24" r:id="rId38" display="http://idef.formosa.gob.ar/metadatos/srv/es/main.home"/>
    <hyperlink ref="E24" r:id="rId39" display="http://idef.formosa.gob.ar/metadatos/srv/es/catalogue/csw?"/>
    <hyperlink ref="B25" r:id="rId40" display="http://idef.formosa.gob.ar/"/>
    <hyperlink ref="D25" r:id="rId41" display="http://idef.formosa.gob.ar/metadatos/srv/es/main.home"/>
    <hyperlink ref="E25" r:id="rId42" display="http://idef.formosa.gob.ar/metadatos/srv/es/catalogue/csw?"/>
    <hyperlink ref="D26" r:id="rId43" display="http://idef.formosa.gob.ar/metadatos/srv/es/main.home"/>
    <hyperlink ref="E26" r:id="rId44" display="http://idef.formosa.gob.ar/metadatos/srv/es/catalogue/csw?"/>
    <hyperlink ref="D28" r:id="rId45" display="http://idef.formosa.gob.ar/metadatos/srv/es/main.home"/>
    <hyperlink ref="E28" r:id="rId46" display="http://idef.formosa.gob.ar/metadatos/srv/es/catalogue/csw?"/>
    <hyperlink ref="D30" r:id="rId47" display="http://181.15.175.28/search/form/"/>
    <hyperlink ref="E30" r:id="rId48" display="http://181.15.175.28/catalogue/csw?service=CSW&amp;version=2.0.2&amp;request=GetCapabilities"/>
    <hyperlink ref="D31" r:id="rId49" display="http://geointa.inta.gov.ar/geonetwork/srv/en/main.home"/>
    <hyperlink ref="E31" r:id="rId50" display="http://geointa.inta.gov.ar/geonetwork/srv/en/catalogue/csw?service=CSW&amp;version=2.0.2&amp;request=GetCapabilities"/>
    <hyperlink ref="L31" r:id="rId51" display="http://geointa.inta.gov.ar/geoserverLP/wfs"/>
    <hyperlink ref="D32" r:id="rId52" display="http://www.siat.mendoza.gov.ar/geonetwork/srv/en/main.home"/>
    <hyperlink ref="E32" r:id="rId53" display="http://www.siat.mendoza.gov.ar/geonetwork/srv/es/csw?request=GetCapabilities&amp;service=CSW"/>
    <hyperlink ref="L32" r:id="rId54" display="http://www.siat.mendoza.gov.ar/geoserver/ows?service=wfs&amp;version=1.1.0&amp;request=GetCapabilities"/>
    <hyperlink ref="D34" r:id="rId55" display="http://www.ide.misiones.gov.ar/index.php?option=com_content&amp;view=article&amp;id=36&amp;Itemid=4"/>
    <hyperlink ref="K35" r:id="rId56" display="http://mapas.moreno.gob.ar/cgi-bin/mapserv?map=ide"/>
    <hyperlink ref="L35" r:id="rId57" display="http://mapas.moreno.gob.ar/cgi-bin/mapserv?map=ide_wfs"/>
    <hyperlink ref="L36" r:id="rId58" display="http://geodesia.neuquen.gov.ar:8080/geoserver/ows?"/>
    <hyperlink ref="L37" r:id="rId59" display="http://www.energianeuquen.gov.ar:38080/geoserver/hidrocarburos/ows?"/>
    <hyperlink ref="L38" r:id="rId60" display="http://www.energianeuquen.gov.ar:38080/geoserver/mineria/ows?"/>
    <hyperlink ref="D39" r:id="rId61" display="http://copadesvr02.copade.neuquen.gov.ar/geonetwork/srv/eng/main.home"/>
    <hyperlink ref="H39" r:id="rId62" display="mailto:jbrasili@neuquen.gov.ar"/>
    <hyperlink ref="L39" r:id="rId63" display="http://copadesvr02.copade.neuquen.gov.ar/geoserver/ows?service=wfs&amp;version=2.0.0&amp;request=GetCapabilities"/>
    <hyperlink ref="D40" r:id="rId64" display="http://ide.pergamino.gob.ar:8080/geonetwork/"/>
    <hyperlink ref="E40" r:id="rId65" display="http://ide.pergamino.gob.ar:8080/geonetwork/srv/es/csw?"/>
    <hyperlink ref="K40" r:id="rId66" display="http://ide.pergamino.gob.ar:8080/geoserver/wms?"/>
    <hyperlink ref="B41" r:id="rId67" display="http://www.energia.gob.ar/"/>
    <hyperlink ref="D41" r:id="rId68" display="http://ide.se.gov.ar/geonetwork/srv/spa/main.home"/>
    <hyperlink ref="E41" r:id="rId69" display="http://ide.se.gov.ar/geonetwork/srv/spa/csw?service=CSW&amp;request=GetCapabilities"/>
    <hyperlink ref="D42" r:id="rId70" display="http://ide.extranet.rionegro.gov.ar/"/>
    <hyperlink ref="E42" r:id="rId71" display="http://ide.extranet.rionegro.gov.ar/catalogue/csw?service=CSW&amp;request=GetCapabilities"/>
    <hyperlink ref="L42" r:id="rId72" display="http://ide.extranet.rionegro.gov.ar/geoserver/ows?"/>
    <hyperlink ref="D43" r:id="rId73" display="http://geointa.inta.gov.ar/geonetwork/srv/en/main.home"/>
    <hyperlink ref="E43" r:id="rId74" display="http://geointa.inta.gov.ar/geonetwork/srv/en/catalogue/csw?service=CSW&amp;version=2.0.2&amp;request=GetCapabilities"/>
    <hyperlink ref="D44" r:id="rId75" display="https://www.santafe.gov.ar/idesf/catalogo/srv/spa/main.home"/>
    <hyperlink ref="D45" r:id="rId76" display="http://geointa.inta.gov.ar/geonetwork/srv/en/main.home"/>
    <hyperlink ref="E45" r:id="rId77" display="http://geointa.inta.gov.ar/geonetwork/srv/en/catalogue/csw?service=CSW&amp;version=2.0.2&amp;request=GetCapabilities"/>
    <hyperlink ref="K46" r:id="rId78" display="http://geoserver.sgis.com.ar/geoserver/dgc_sj/wms"/>
    <hyperlink ref="K47" r:id="rId79" display="http://visualcatsl.dyndns.info/geoserver/SanLuis/wms"/>
    <hyperlink ref="D49" r:id="rId80" display="http://www.sitsantacruz.com.ar/iniciog.php?opcion=020402&amp;opcion2=00"/>
    <hyperlink ref="D50" r:id="rId81" display="https://www.santafe.gov.ar/idesf/catalogo/srv/spa/main.home"/>
    <hyperlink ref="D51" r:id="rId82" display="http://geointa.inta.gov.ar/geonetwork/srv/en/main.home"/>
    <hyperlink ref="E51" r:id="rId83" display="http://geointa.inta.gov.ar/geonetwork/srv/en/catalogue/csw?service=CSW&amp;version=2.0.2&amp;request=GetCapabilities"/>
    <hyperlink ref="K52" r:id="rId84" display="http://181.88.186.115:8080/geoserver/servidor/wms?request=GetCapabilities"/>
    <hyperlink ref="D53" r:id="rId85" display="http://idet.tucuman.gob.ar/geonetwork/srv/es/main.home"/>
    <hyperlink ref="K53" r:id="rId86" display="http://idet.tucuman.gob.ar/geoserver/Dir_Prov_Vialidad/wms?request=GetCapabilities"/>
    <hyperlink ref="K54" r:id="rId87" display="http://dami.tucuman.gov.ar/ArcGIS/services/DAMI_Ambiental/MapServer/WMSServer?service=WMS&amp;request=GetCapabilities"/>
    <hyperlink ref="K55" r:id="rId88" display="http://siga.proyungas.org.ar/recursos/"/>
    <hyperlink ref="K56" r:id="rId89" display="http://190.226.54.180:8080/geoserver/IPVyDU/wms?request=GetCapabilities"/>
    <hyperlink ref="K57" r:id="rId90" display="http://web2.desarrollosocialtuc.gov.ar/geoserver/wms?service=wms&amp;version=1.3.0&amp;request=GetCapabilities"/>
    <hyperlink ref="D58" r:id="rId91" display="http://idet.tucuman.gob.ar/geonetwork/srv/es/main.home"/>
    <hyperlink ref="L58" r:id="rId92" display="http://200.45.224.101:8080/geoserver/wfs"/>
    <hyperlink ref="D59" r:id="rId93" display="http://www.geosplan.tucuman.gob.ar/geonetwork/srv/spa/search"/>
    <hyperlink ref="E59" r:id="rId94" display="http://www.geosplan.tucuman.gob.ar/geonetwork/srv/spa/csw?request=GetCapabilities&amp;service=CSW"/>
    <hyperlink ref="D60" r:id="rId95" display="http://idet.tucuman.gob.ar/geonetwork/srv/es/main.home"/>
    <hyperlink ref="K60" r:id="rId96" display="http://idet.tucuman.gob.ar/geoserver/idet/wms?request=GetCapabilities"/>
    <hyperlink ref="D61" r:id="rId97" display="http://uedptucuman.dyndns.org/geonetwork/srv/es/main.home"/>
    <hyperlink ref="E61" r:id="rId98" display="http://uedptucuman.dyndns.org/geonetwork/srv/es/csw?service=CSW&amp;request=GetCapabilities"/>
    <hyperlink ref="D63" r:id="rId99" display="http://uedptucuman.dyndns.org/geonetwork/srv/es/main.home"/>
    <hyperlink ref="E63" r:id="rId100" display="http://uedptucuman.dyndns.org/geonetwork/srv/es/csw?service=CSW&amp;request=GetCapabilities"/>
    <hyperlink ref="D64" r:id="rId101" display="http://uedptucuman.dyndns.org/geonetwork/srv/es/main.home"/>
    <hyperlink ref="E64" r:id="rId102" display="http://uedptucuman.dyndns.org/geonetwork/srv/es/csw?service=CSW&amp;request=GetCapabilities"/>
    <hyperlink ref="L64" r:id="rId103" display="http://rides.producciontucuman.gov.ar/ArcGIS/services/Informacion_Productiva_WFS/MapServer/WFSServer?request=getcapabilities"/>
    <hyperlink ref="D65" r:id="rId104" display="http://uedptucuman.dyndns.org/geonetwork/srv/es/main.home"/>
    <hyperlink ref="E65" r:id="rId105" display="http://uedptucuman.dyndns.org/geonetwork/srv/es/csw?service=CSW&amp;request=GetCapabilities"/>
    <hyperlink ref="D66" r:id="rId106" display="http://uedptucuman.dyndns.org/geonetwork/srv/es/main.home"/>
    <hyperlink ref="E66" r:id="rId107" display="http://uedptucuman.dyndns.org/geonetwork/srv/es/csw?service=CSW&amp;request=GetCapabilities"/>
    <hyperlink ref="D67" r:id="rId108" display="http://ideconurbano.ungs.edu.ar/"/>
    <hyperlink ref="E67" r:id="rId109" display="http://ideconurbano.ungs.edu.ar/catalogue/csw?service=CSW&amp;version=2.0.2&amp;request=GetCapabilities"/>
    <hyperlink ref="K68" r:id="rId110" display="http://pirna.com.ar:8080/geoserver/wms?version=1.3.0&amp;request=GetCapabilities"/>
    <hyperlink ref="K69" r:id="rId111" display="http://mapas-lsig.ungs.edu.ar/wmsGBA"/>
    <hyperlink ref="L70" r:id="rId112" display="http://www.bahra.gob.ar/geoserver/bahra/ows?service=WFS&amp;version=1.0.0&amp;request=GetCapabilities"/>
  </hyperlinks>
  <pageMargins left="0.7" right="0.7" top="0.75" bottom="0.75" header="0.3" footer="0.3"/>
  <drawing r:id="rId113"/>
  <legacyDrawing r:id="rId1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28515625" defaultRowHeight="15" customHeight="1" x14ac:dyDescent="0.2"/>
  <cols>
    <col min="1" max="1" width="39.42578125" customWidth="1"/>
    <col min="2" max="2" width="61" customWidth="1"/>
    <col min="3" max="3" width="100.7109375" customWidth="1"/>
    <col min="4" max="4" width="12.28515625" customWidth="1"/>
    <col min="5" max="6" width="10" customWidth="1"/>
  </cols>
  <sheetData>
    <row r="1" spans="1:6" ht="12.75" customHeight="1" x14ac:dyDescent="0.2">
      <c r="A1" s="3"/>
      <c r="B1" s="3"/>
      <c r="C1" s="3"/>
      <c r="D1" s="3"/>
      <c r="E1" s="4"/>
      <c r="F1" s="4"/>
    </row>
    <row r="2" spans="1:6" ht="12.75" customHeight="1" x14ac:dyDescent="0.2">
      <c r="A2" s="3"/>
      <c r="B2" s="3"/>
      <c r="C2" s="3"/>
      <c r="D2" s="3"/>
      <c r="E2" s="4"/>
      <c r="F2" s="4"/>
    </row>
    <row r="3" spans="1:6" ht="12.75" customHeight="1" x14ac:dyDescent="0.2">
      <c r="A3" s="38" t="s">
        <v>250</v>
      </c>
      <c r="B3" s="3"/>
      <c r="C3" s="3"/>
      <c r="D3" s="3"/>
      <c r="E3" s="4"/>
      <c r="F3" s="4"/>
    </row>
    <row r="4" spans="1:6" ht="13.5" customHeight="1" x14ac:dyDescent="0.2">
      <c r="A4" s="3"/>
      <c r="B4" s="3"/>
      <c r="C4" s="3"/>
      <c r="D4" s="3"/>
      <c r="E4" s="4"/>
      <c r="F4" s="4"/>
    </row>
    <row r="5" spans="1:6" ht="12.75" customHeight="1" x14ac:dyDescent="0.2">
      <c r="A5" s="436" t="s">
        <v>36</v>
      </c>
      <c r="B5" s="436" t="s">
        <v>266</v>
      </c>
      <c r="C5" s="436" t="s">
        <v>168</v>
      </c>
      <c r="D5" s="436" t="s">
        <v>271</v>
      </c>
      <c r="E5" s="4"/>
      <c r="F5" s="4"/>
    </row>
    <row r="6" spans="1:6" ht="13.5" customHeight="1" x14ac:dyDescent="0.2">
      <c r="A6" s="437"/>
      <c r="B6" s="437"/>
      <c r="C6" s="437"/>
      <c r="D6" s="437"/>
      <c r="E6" s="3" t="s">
        <v>280</v>
      </c>
      <c r="F6" s="4"/>
    </row>
    <row r="7" spans="1:6" ht="13.5" customHeight="1" x14ac:dyDescent="0.2">
      <c r="A7" s="41" t="s">
        <v>281</v>
      </c>
      <c r="B7" s="42" t="str">
        <f>HYPERLINK("http://ide.se.gov.ar/geonetwork/srv/es/main.home","ttp://ide.se.gov.ar/geonetwork/srv/es/main.home")</f>
        <v>ttp://ide.se.gov.ar/geonetwork/srv/es/main.home</v>
      </c>
      <c r="C7" s="42" t="str">
        <f>HYPERLINK("http://ide.se.gov.ar/geonetwork/srv/en/csw?request=GetCapabilities&amp;service=CSW","http://ide.se.gov.ar/geonetwork/srv/en/csw?request=GetCapabilities&amp;service=CSW")</f>
        <v>http://ide.se.gov.ar/geonetwork/srv/en/csw?request=GetCapabilities&amp;service=CSW</v>
      </c>
      <c r="D7" s="43" t="s">
        <v>302</v>
      </c>
      <c r="E7" s="4"/>
      <c r="F7" s="4"/>
    </row>
    <row r="8" spans="1:6" ht="13.5" customHeight="1" x14ac:dyDescent="0.2">
      <c r="A8" s="41" t="s">
        <v>307</v>
      </c>
      <c r="B8" s="43" t="s">
        <v>308</v>
      </c>
      <c r="C8" s="43" t="s">
        <v>309</v>
      </c>
      <c r="D8" s="43" t="s">
        <v>34</v>
      </c>
      <c r="E8" s="4"/>
      <c r="F8" s="4"/>
    </row>
    <row r="9" spans="1:6" ht="13.5" customHeight="1" x14ac:dyDescent="0.2">
      <c r="A9" s="41" t="s">
        <v>310</v>
      </c>
      <c r="B9" s="42" t="str">
        <f>HYPERLINK("http://geointa.inta.gov.ar/geonetwork","http://geointa.inta.gov.ar/geonetwork")</f>
        <v>http://geointa.inta.gov.ar/geonetwork</v>
      </c>
      <c r="C9" s="42" t="str">
        <f>HYPERLINK("http://geointa.inta.gov.ar/geonetwork/srv/en/csw?request=GetCapabilities&amp;service=CSW","http://geointa.inta.gov.ar/geonetwork/srv/en/csw?request=GetCapabilities&amp;service=CSW")</f>
        <v>http://geointa.inta.gov.ar/geonetwork/srv/en/csw?request=GetCapabilities&amp;service=CSW</v>
      </c>
      <c r="D9" s="43" t="s">
        <v>34</v>
      </c>
      <c r="E9" s="4"/>
      <c r="F9" s="4"/>
    </row>
    <row r="10" spans="1:6" ht="13.5" customHeight="1" x14ac:dyDescent="0.2">
      <c r="A10" s="41" t="s">
        <v>316</v>
      </c>
      <c r="B10" s="42" t="str">
        <f>HYPERLINK("http://etisig.siup.gov.ar/geonetwork/srv/en/main.home","http://etisig.siup.gov.ar/geonetwork/srv/en/main.home")</f>
        <v>http://etisig.siup.gov.ar/geonetwork/srv/en/main.home</v>
      </c>
      <c r="C10" s="43" t="s">
        <v>323</v>
      </c>
      <c r="D10" s="43" t="s">
        <v>323</v>
      </c>
      <c r="E10" s="4"/>
      <c r="F10" s="4"/>
    </row>
    <row r="11" spans="1:6" ht="13.5" customHeight="1" x14ac:dyDescent="0.2">
      <c r="A11" s="41" t="s">
        <v>324</v>
      </c>
      <c r="B11" s="43" t="s">
        <v>325</v>
      </c>
      <c r="C11" s="43" t="s">
        <v>327</v>
      </c>
      <c r="D11" s="43" t="s">
        <v>302</v>
      </c>
      <c r="E11" s="4"/>
      <c r="F11" s="4"/>
    </row>
    <row r="12" spans="1:6" ht="13.5" customHeight="1" x14ac:dyDescent="0.2">
      <c r="A12" s="41" t="s">
        <v>329</v>
      </c>
      <c r="B12" s="42" t="str">
        <f>HYPERLINK("http://www.metadatos.catamarca.gov.ar/geonetwork/srv/en/main.home","http://www.metadatos.catamarca.gov.ar/geonetwork/srv/en/main.home")</f>
        <v>http://www.metadatos.catamarca.gov.ar/geonetwork/srv/en/main.home</v>
      </c>
      <c r="C12" s="43" t="s">
        <v>323</v>
      </c>
      <c r="D12" s="43" t="s">
        <v>323</v>
      </c>
      <c r="E12" s="4"/>
      <c r="F12" s="4"/>
    </row>
    <row r="13" spans="1:6" ht="13.5" customHeight="1" x14ac:dyDescent="0.2">
      <c r="A13" s="41" t="s">
        <v>331</v>
      </c>
      <c r="B13" s="42" t="str">
        <f>HYPERLINK("http://www.sitsantacruz.gov.ar/iniciog.php?opcion=020402&amp;opcion2=00","http://www.sitsantacruz.gov.ar/iniciog.php?opcion=020402&amp;opcion2=00")</f>
        <v>http://www.sitsantacruz.gov.ar/iniciog.php?opcion=020402&amp;opcion2=00</v>
      </c>
      <c r="C13" s="43" t="s">
        <v>323</v>
      </c>
      <c r="D13" s="43" t="s">
        <v>323</v>
      </c>
      <c r="E13" s="4"/>
      <c r="F13" s="4"/>
    </row>
    <row r="14" spans="1:6" ht="13.5" customHeight="1" x14ac:dyDescent="0.2">
      <c r="A14" s="41" t="s">
        <v>335</v>
      </c>
      <c r="B14" s="43" t="s">
        <v>336</v>
      </c>
      <c r="C14" s="42" t="str">
        <f>HYPERLINK("http://www.idesf.santafe.gov.ar/geonetwork/srv/es/csw?service=CSW&amp;request=GetCapabilities&amp;acceptVersions=2.0.2","http://www.idesf.santafe.gov.ar/geonetwork/srv/es/csw?service=CSW&amp;request=GetCapabilities&amp;acceptVersions=2.0.2")</f>
        <v>http://www.idesf.santafe.gov.ar/geonetwork/srv/es/csw?service=CSW&amp;request=GetCapabilities&amp;acceptVersions=2.0.2</v>
      </c>
      <c r="D14" s="43" t="s">
        <v>302</v>
      </c>
      <c r="E14" s="4"/>
      <c r="F14" s="4"/>
    </row>
    <row r="15" spans="1:6" ht="13.5" customHeight="1" x14ac:dyDescent="0.2">
      <c r="A15" s="41" t="s">
        <v>337</v>
      </c>
      <c r="B15" s="43" t="s">
        <v>338</v>
      </c>
      <c r="C15" s="43" t="s">
        <v>340</v>
      </c>
      <c r="D15" s="43" t="s">
        <v>302</v>
      </c>
      <c r="E15" s="4"/>
      <c r="F15" s="4"/>
    </row>
    <row r="16" spans="1:6" ht="13.5" customHeight="1" x14ac:dyDescent="0.2">
      <c r="A16" s="38" t="s">
        <v>342</v>
      </c>
      <c r="B16" s="3"/>
      <c r="C16" s="39" t="str">
        <f>HYPERLINK("http://ide.siia.gov.ar/geonetwork/srv/spa/csw","http://ide.siia.gov.ar/geonetwork/srv/spa/csw ")</f>
        <v xml:space="preserve">http://ide.siia.gov.ar/geonetwork/srv/spa/csw </v>
      </c>
      <c r="D16" s="3"/>
      <c r="E16" s="4"/>
      <c r="F16" s="4"/>
    </row>
    <row r="17" spans="1:6" ht="13.5" customHeight="1" x14ac:dyDescent="0.2">
      <c r="A17" s="38"/>
      <c r="B17" s="3"/>
      <c r="C17" s="3"/>
      <c r="D17" s="3"/>
      <c r="E17" s="4"/>
      <c r="F17" s="4"/>
    </row>
    <row r="18" spans="1:6" ht="13.5" customHeight="1" x14ac:dyDescent="0.2">
      <c r="A18" s="38"/>
      <c r="B18" s="3"/>
      <c r="C18" s="3"/>
      <c r="D18" s="3"/>
      <c r="E18" s="4"/>
      <c r="F18" s="4"/>
    </row>
    <row r="19" spans="1:6" ht="13.5" customHeight="1" x14ac:dyDescent="0.2">
      <c r="A19" s="38"/>
      <c r="B19" s="3"/>
      <c r="C19" s="3"/>
      <c r="D19" s="3"/>
      <c r="E19" s="4"/>
      <c r="F19" s="4"/>
    </row>
    <row r="20" spans="1:6" ht="13.5" customHeight="1" x14ac:dyDescent="0.2">
      <c r="A20" s="38"/>
      <c r="B20" s="3"/>
      <c r="C20" s="3"/>
      <c r="D20" s="3"/>
      <c r="E20" s="4"/>
      <c r="F20" s="4"/>
    </row>
    <row r="21" spans="1:6" ht="13.5" customHeight="1" x14ac:dyDescent="0.2">
      <c r="A21" s="38"/>
      <c r="B21" s="3"/>
      <c r="C21" s="3"/>
      <c r="D21" s="3"/>
      <c r="E21" s="4"/>
      <c r="F21" s="4"/>
    </row>
    <row r="22" spans="1:6" ht="15.75" customHeight="1" x14ac:dyDescent="0.2">
      <c r="A22" s="4"/>
      <c r="B22" s="4"/>
      <c r="C22" s="4"/>
      <c r="D22" s="4"/>
      <c r="E22" s="4"/>
      <c r="F22" s="4"/>
    </row>
    <row r="23" spans="1:6" ht="12.75" customHeight="1" x14ac:dyDescent="0.2">
      <c r="A23" s="4"/>
      <c r="B23" s="4"/>
      <c r="C23" s="4"/>
      <c r="D23" s="4"/>
      <c r="E23" s="4"/>
      <c r="F23" s="4"/>
    </row>
    <row r="24" spans="1:6" ht="12.75" x14ac:dyDescent="0.2">
      <c r="A24" s="2"/>
      <c r="B24" s="2"/>
      <c r="C24" s="2"/>
      <c r="D24" s="2"/>
      <c r="E24" s="2"/>
      <c r="F24" s="2"/>
    </row>
    <row r="25" spans="1:6" ht="12.75" x14ac:dyDescent="0.2">
      <c r="A25" s="2"/>
      <c r="B25" s="2"/>
      <c r="C25" s="2"/>
      <c r="D25" s="2"/>
      <c r="E25" s="2"/>
      <c r="F25" s="2"/>
    </row>
    <row r="26" spans="1:6" ht="12.75" x14ac:dyDescent="0.2">
      <c r="A26" s="2"/>
      <c r="B26" s="2"/>
      <c r="C26" s="2"/>
      <c r="D26" s="2"/>
      <c r="E26" s="2"/>
      <c r="F26" s="2"/>
    </row>
    <row r="27" spans="1:6" ht="12.75" x14ac:dyDescent="0.2">
      <c r="A27" s="2"/>
      <c r="B27" s="2"/>
      <c r="C27" s="2"/>
      <c r="D27" s="2"/>
      <c r="E27" s="2"/>
      <c r="F27" s="2"/>
    </row>
    <row r="28" spans="1:6" ht="12.75" x14ac:dyDescent="0.2">
      <c r="A28" s="2"/>
      <c r="B28" s="2"/>
      <c r="C28" s="2"/>
      <c r="D28" s="2"/>
      <c r="E28" s="2"/>
      <c r="F28" s="2"/>
    </row>
    <row r="29" spans="1:6" ht="12.75" x14ac:dyDescent="0.2">
      <c r="A29" s="2"/>
      <c r="B29" s="2"/>
      <c r="C29" s="2"/>
      <c r="D29" s="2"/>
      <c r="E29" s="2"/>
      <c r="F29" s="2"/>
    </row>
    <row r="30" spans="1:6" ht="12.75" x14ac:dyDescent="0.2">
      <c r="A30" s="2"/>
      <c r="B30" s="2"/>
      <c r="C30" s="2"/>
      <c r="D30" s="2"/>
      <c r="E30" s="2"/>
      <c r="F30" s="2"/>
    </row>
    <row r="31" spans="1:6" ht="12.75" x14ac:dyDescent="0.2">
      <c r="A31" s="2"/>
      <c r="B31" s="2"/>
      <c r="C31" s="2"/>
      <c r="D31" s="2"/>
      <c r="E31" s="2"/>
      <c r="F31" s="2"/>
    </row>
    <row r="32" spans="1:6" ht="12.75" x14ac:dyDescent="0.2">
      <c r="A32" s="2"/>
      <c r="B32" s="2"/>
      <c r="C32" s="2"/>
      <c r="D32" s="2"/>
      <c r="E32" s="2"/>
      <c r="F32" s="2"/>
    </row>
    <row r="33" spans="1:6" ht="12.75" x14ac:dyDescent="0.2">
      <c r="A33" s="2"/>
      <c r="B33" s="2"/>
      <c r="C33" s="2"/>
      <c r="D33" s="2"/>
      <c r="E33" s="2"/>
      <c r="F33" s="2"/>
    </row>
    <row r="34" spans="1:6" ht="12.75" x14ac:dyDescent="0.2">
      <c r="A34" s="2"/>
      <c r="B34" s="2"/>
      <c r="C34" s="2"/>
      <c r="D34" s="2"/>
      <c r="E34" s="2"/>
      <c r="F34" s="2"/>
    </row>
    <row r="35" spans="1:6" ht="12.75" x14ac:dyDescent="0.2">
      <c r="A35" s="2"/>
      <c r="B35" s="2"/>
      <c r="C35" s="2"/>
      <c r="D35" s="2"/>
      <c r="E35" s="2"/>
      <c r="F35" s="2"/>
    </row>
    <row r="36" spans="1:6" ht="12.75" x14ac:dyDescent="0.2">
      <c r="A36" s="2"/>
      <c r="B36" s="2"/>
      <c r="C36" s="2"/>
      <c r="D36" s="2"/>
      <c r="E36" s="2"/>
      <c r="F36" s="2"/>
    </row>
    <row r="37" spans="1:6" ht="12.75" x14ac:dyDescent="0.2">
      <c r="A37" s="2"/>
      <c r="B37" s="2"/>
      <c r="C37" s="2"/>
      <c r="D37" s="2"/>
      <c r="E37" s="2"/>
      <c r="F37" s="2"/>
    </row>
    <row r="38" spans="1:6" ht="12.75" x14ac:dyDescent="0.2">
      <c r="A38" s="2"/>
      <c r="B38" s="2"/>
      <c r="C38" s="2"/>
      <c r="D38" s="2"/>
      <c r="E38" s="2"/>
      <c r="F38" s="2"/>
    </row>
    <row r="39" spans="1:6" ht="12.75" x14ac:dyDescent="0.2">
      <c r="A39" s="2"/>
      <c r="B39" s="2"/>
      <c r="C39" s="2"/>
      <c r="D39" s="2"/>
      <c r="E39" s="2"/>
      <c r="F39" s="2"/>
    </row>
    <row r="40" spans="1:6" ht="12.75" x14ac:dyDescent="0.2">
      <c r="A40" s="2"/>
      <c r="B40" s="2"/>
      <c r="C40" s="2"/>
      <c r="D40" s="2"/>
      <c r="E40" s="2"/>
      <c r="F40" s="2"/>
    </row>
    <row r="41" spans="1:6" ht="12.75" x14ac:dyDescent="0.2">
      <c r="A41" s="2"/>
      <c r="B41" s="2"/>
      <c r="C41" s="2"/>
      <c r="D41" s="2"/>
      <c r="E41" s="2"/>
      <c r="F41" s="2"/>
    </row>
    <row r="42" spans="1:6" ht="12.75" x14ac:dyDescent="0.2">
      <c r="A42" s="2"/>
      <c r="B42" s="2"/>
      <c r="C42" s="2"/>
      <c r="D42" s="2"/>
      <c r="E42" s="2"/>
      <c r="F42" s="2"/>
    </row>
    <row r="43" spans="1:6" ht="12.75" x14ac:dyDescent="0.2">
      <c r="A43" s="2"/>
      <c r="B43" s="2"/>
      <c r="C43" s="2"/>
      <c r="D43" s="2"/>
      <c r="E43" s="2"/>
      <c r="F43" s="2"/>
    </row>
    <row r="44" spans="1:6" ht="12.75" x14ac:dyDescent="0.2">
      <c r="A44" s="2"/>
      <c r="B44" s="2"/>
      <c r="C44" s="2"/>
      <c r="D44" s="2"/>
      <c r="E44" s="2"/>
      <c r="F44" s="2"/>
    </row>
    <row r="45" spans="1:6" ht="12.75" x14ac:dyDescent="0.2">
      <c r="A45" s="2"/>
      <c r="B45" s="2"/>
      <c r="C45" s="2"/>
      <c r="D45" s="2"/>
      <c r="E45" s="2"/>
      <c r="F45" s="2"/>
    </row>
    <row r="46" spans="1:6" ht="12.75" x14ac:dyDescent="0.2">
      <c r="A46" s="2"/>
      <c r="B46" s="2"/>
      <c r="C46" s="2"/>
      <c r="D46" s="2"/>
      <c r="E46" s="2"/>
      <c r="F46" s="2"/>
    </row>
    <row r="47" spans="1:6" ht="12.75" x14ac:dyDescent="0.2">
      <c r="A47" s="2"/>
      <c r="B47" s="2"/>
      <c r="C47" s="2"/>
      <c r="D47" s="2"/>
      <c r="E47" s="2"/>
      <c r="F47" s="2"/>
    </row>
    <row r="48" spans="1:6" ht="12.75" x14ac:dyDescent="0.2">
      <c r="A48" s="2"/>
      <c r="B48" s="2"/>
      <c r="C48" s="2"/>
      <c r="D48" s="2"/>
      <c r="E48" s="2"/>
      <c r="F48" s="2"/>
    </row>
    <row r="49" spans="1:6" ht="12.75" x14ac:dyDescent="0.2">
      <c r="A49" s="2"/>
      <c r="B49" s="2"/>
      <c r="C49" s="2"/>
      <c r="D49" s="2"/>
      <c r="E49" s="2"/>
      <c r="F49" s="2"/>
    </row>
    <row r="50" spans="1:6" ht="12.75" x14ac:dyDescent="0.2">
      <c r="A50" s="2"/>
      <c r="B50" s="2"/>
      <c r="C50" s="2"/>
      <c r="D50" s="2"/>
      <c r="E50" s="2"/>
      <c r="F50" s="2"/>
    </row>
    <row r="51" spans="1:6" ht="12.75" x14ac:dyDescent="0.2">
      <c r="A51" s="2"/>
      <c r="B51" s="2"/>
      <c r="C51" s="2"/>
      <c r="D51" s="2"/>
      <c r="E51" s="2"/>
      <c r="F51" s="2"/>
    </row>
    <row r="52" spans="1:6" ht="12.75" x14ac:dyDescent="0.2">
      <c r="A52" s="2"/>
      <c r="B52" s="2"/>
      <c r="C52" s="2"/>
      <c r="D52" s="2"/>
      <c r="E52" s="2"/>
      <c r="F52" s="2"/>
    </row>
    <row r="53" spans="1:6" ht="12.75" x14ac:dyDescent="0.2">
      <c r="A53" s="2"/>
      <c r="B53" s="2"/>
      <c r="C53" s="2"/>
      <c r="D53" s="2"/>
      <c r="E53" s="2"/>
      <c r="F53" s="2"/>
    </row>
    <row r="54" spans="1:6" ht="12.75" x14ac:dyDescent="0.2">
      <c r="A54" s="2"/>
      <c r="B54" s="2"/>
      <c r="C54" s="2"/>
      <c r="D54" s="2"/>
      <c r="E54" s="2"/>
      <c r="F54" s="2"/>
    </row>
    <row r="55" spans="1:6" ht="12.75" x14ac:dyDescent="0.2">
      <c r="A55" s="2"/>
      <c r="B55" s="2"/>
      <c r="C55" s="2"/>
      <c r="D55" s="2"/>
      <c r="E55" s="2"/>
      <c r="F55" s="2"/>
    </row>
    <row r="56" spans="1:6" ht="12.75" x14ac:dyDescent="0.2">
      <c r="A56" s="2"/>
      <c r="B56" s="2"/>
      <c r="C56" s="2"/>
      <c r="D56" s="2"/>
      <c r="E56" s="2"/>
      <c r="F56" s="2"/>
    </row>
    <row r="57" spans="1:6" ht="12.75" x14ac:dyDescent="0.2">
      <c r="A57" s="2"/>
      <c r="B57" s="2"/>
      <c r="C57" s="2"/>
      <c r="D57" s="2"/>
      <c r="E57" s="2"/>
      <c r="F57" s="2"/>
    </row>
    <row r="58" spans="1:6" ht="12.75" x14ac:dyDescent="0.2">
      <c r="A58" s="2"/>
      <c r="B58" s="2"/>
      <c r="C58" s="2"/>
      <c r="D58" s="2"/>
      <c r="E58" s="2"/>
      <c r="F58" s="2"/>
    </row>
    <row r="59" spans="1:6" ht="12.75" x14ac:dyDescent="0.2">
      <c r="A59" s="2"/>
      <c r="B59" s="2"/>
      <c r="C59" s="2"/>
      <c r="D59" s="2"/>
      <c r="E59" s="2"/>
      <c r="F59" s="2"/>
    </row>
    <row r="60" spans="1:6" ht="12.75" x14ac:dyDescent="0.2">
      <c r="A60" s="2"/>
      <c r="B60" s="2"/>
      <c r="C60" s="2"/>
      <c r="D60" s="2"/>
      <c r="E60" s="2"/>
      <c r="F60" s="2"/>
    </row>
    <row r="61" spans="1:6" ht="12.75" x14ac:dyDescent="0.2">
      <c r="A61" s="2"/>
      <c r="B61" s="2"/>
      <c r="C61" s="2"/>
      <c r="D61" s="2"/>
      <c r="E61" s="2"/>
      <c r="F61" s="2"/>
    </row>
    <row r="62" spans="1:6" ht="12.75" x14ac:dyDescent="0.2">
      <c r="A62" s="2"/>
      <c r="B62" s="2"/>
      <c r="C62" s="2"/>
      <c r="D62" s="2"/>
      <c r="E62" s="2"/>
      <c r="F62" s="2"/>
    </row>
    <row r="63" spans="1:6" ht="12.75" x14ac:dyDescent="0.2">
      <c r="A63" s="2"/>
      <c r="B63" s="2"/>
      <c r="C63" s="2"/>
      <c r="D63" s="2"/>
      <c r="E63" s="2"/>
      <c r="F63" s="2"/>
    </row>
    <row r="64" spans="1:6" ht="12.75" x14ac:dyDescent="0.2">
      <c r="A64" s="2"/>
      <c r="B64" s="2"/>
      <c r="C64" s="2"/>
      <c r="D64" s="2"/>
      <c r="E64" s="2"/>
      <c r="F64" s="2"/>
    </row>
    <row r="65" spans="1:6" ht="12.75" x14ac:dyDescent="0.2">
      <c r="A65" s="2"/>
      <c r="B65" s="2"/>
      <c r="C65" s="2"/>
      <c r="D65" s="2"/>
      <c r="E65" s="2"/>
      <c r="F65" s="2"/>
    </row>
    <row r="66" spans="1:6" ht="12.75" x14ac:dyDescent="0.2">
      <c r="A66" s="2"/>
      <c r="B66" s="2"/>
      <c r="C66" s="2"/>
      <c r="D66" s="2"/>
      <c r="E66" s="2"/>
      <c r="F66" s="2"/>
    </row>
    <row r="67" spans="1:6" ht="12.75" x14ac:dyDescent="0.2">
      <c r="A67" s="2"/>
      <c r="B67" s="2"/>
      <c r="C67" s="2"/>
      <c r="D67" s="2"/>
      <c r="E67" s="2"/>
      <c r="F67" s="2"/>
    </row>
    <row r="68" spans="1:6" ht="12.75" x14ac:dyDescent="0.2">
      <c r="A68" s="2"/>
      <c r="B68" s="2"/>
      <c r="C68" s="2"/>
      <c r="D68" s="2"/>
      <c r="E68" s="2"/>
      <c r="F68" s="2"/>
    </row>
    <row r="69" spans="1:6" ht="12.75" x14ac:dyDescent="0.2">
      <c r="A69" s="2"/>
      <c r="B69" s="2"/>
      <c r="C69" s="2"/>
      <c r="D69" s="2"/>
      <c r="E69" s="2"/>
      <c r="F69" s="2"/>
    </row>
    <row r="70" spans="1:6" ht="12.75" x14ac:dyDescent="0.2">
      <c r="A70" s="2"/>
      <c r="B70" s="2"/>
      <c r="C70" s="2"/>
      <c r="D70" s="2"/>
      <c r="E70" s="2"/>
      <c r="F70" s="2"/>
    </row>
    <row r="71" spans="1:6" ht="12.75" x14ac:dyDescent="0.2">
      <c r="A71" s="2"/>
      <c r="B71" s="2"/>
      <c r="C71" s="2"/>
      <c r="D71" s="2"/>
      <c r="E71" s="2"/>
      <c r="F71" s="2"/>
    </row>
    <row r="72" spans="1:6" ht="12.75" x14ac:dyDescent="0.2">
      <c r="A72" s="2"/>
      <c r="B72" s="2"/>
      <c r="C72" s="2"/>
      <c r="D72" s="2"/>
      <c r="E72" s="2"/>
      <c r="F72" s="2"/>
    </row>
    <row r="73" spans="1:6" ht="12.75" x14ac:dyDescent="0.2">
      <c r="A73" s="2"/>
      <c r="B73" s="2"/>
      <c r="C73" s="2"/>
      <c r="D73" s="2"/>
      <c r="E73" s="2"/>
      <c r="F73" s="2"/>
    </row>
    <row r="74" spans="1:6" ht="12.75" x14ac:dyDescent="0.2">
      <c r="A74" s="2"/>
      <c r="B74" s="2"/>
      <c r="C74" s="2"/>
      <c r="D74" s="2"/>
      <c r="E74" s="2"/>
      <c r="F74" s="2"/>
    </row>
    <row r="75" spans="1:6" ht="12.75" x14ac:dyDescent="0.2">
      <c r="A75" s="2"/>
      <c r="B75" s="2"/>
      <c r="C75" s="2"/>
      <c r="D75" s="2"/>
      <c r="E75" s="2"/>
      <c r="F75" s="2"/>
    </row>
    <row r="76" spans="1:6" ht="12.75" x14ac:dyDescent="0.2">
      <c r="A76" s="2"/>
      <c r="B76" s="2"/>
      <c r="C76" s="2"/>
      <c r="D76" s="2"/>
      <c r="E76" s="2"/>
      <c r="F76" s="2"/>
    </row>
    <row r="77" spans="1:6" ht="12.75" x14ac:dyDescent="0.2">
      <c r="A77" s="2"/>
      <c r="B77" s="2"/>
      <c r="C77" s="2"/>
      <c r="D77" s="2"/>
      <c r="E77" s="2"/>
      <c r="F77" s="2"/>
    </row>
    <row r="78" spans="1:6" ht="12.75" x14ac:dyDescent="0.2">
      <c r="A78" s="2"/>
      <c r="B78" s="2"/>
      <c r="C78" s="2"/>
      <c r="D78" s="2"/>
      <c r="E78" s="2"/>
      <c r="F78" s="2"/>
    </row>
    <row r="79" spans="1:6" ht="12.75" x14ac:dyDescent="0.2">
      <c r="A79" s="2"/>
      <c r="B79" s="2"/>
      <c r="C79" s="2"/>
      <c r="D79" s="2"/>
      <c r="E79" s="2"/>
      <c r="F79" s="2"/>
    </row>
    <row r="80" spans="1:6" ht="12.75" x14ac:dyDescent="0.2">
      <c r="A80" s="2"/>
      <c r="B80" s="2"/>
      <c r="C80" s="2"/>
      <c r="D80" s="2"/>
      <c r="E80" s="2"/>
      <c r="F80" s="2"/>
    </row>
    <row r="81" spans="1:6" ht="12.75" x14ac:dyDescent="0.2">
      <c r="A81" s="2"/>
      <c r="B81" s="2"/>
      <c r="C81" s="2"/>
      <c r="D81" s="2"/>
      <c r="E81" s="2"/>
      <c r="F81" s="2"/>
    </row>
    <row r="82" spans="1:6" ht="12.75" x14ac:dyDescent="0.2">
      <c r="A82" s="2"/>
      <c r="B82" s="2"/>
      <c r="C82" s="2"/>
      <c r="D82" s="2"/>
      <c r="E82" s="2"/>
      <c r="F82" s="2"/>
    </row>
    <row r="83" spans="1:6" ht="12.75" x14ac:dyDescent="0.2">
      <c r="A83" s="2"/>
      <c r="B83" s="2"/>
      <c r="C83" s="2"/>
      <c r="D83" s="2"/>
      <c r="E83" s="2"/>
      <c r="F83" s="2"/>
    </row>
    <row r="84" spans="1:6" ht="12.75" x14ac:dyDescent="0.2">
      <c r="A84" s="2"/>
      <c r="B84" s="2"/>
      <c r="C84" s="2"/>
      <c r="D84" s="2"/>
      <c r="E84" s="2"/>
      <c r="F84" s="2"/>
    </row>
    <row r="85" spans="1:6" ht="12.75" x14ac:dyDescent="0.2">
      <c r="A85" s="2"/>
      <c r="B85" s="2"/>
      <c r="C85" s="2"/>
      <c r="D85" s="2"/>
      <c r="E85" s="2"/>
      <c r="F85" s="2"/>
    </row>
    <row r="86" spans="1:6" ht="12.75" x14ac:dyDescent="0.2">
      <c r="A86" s="2"/>
      <c r="B86" s="2"/>
      <c r="C86" s="2"/>
      <c r="D86" s="2"/>
      <c r="E86" s="2"/>
      <c r="F86" s="2"/>
    </row>
    <row r="87" spans="1:6" ht="12.75" x14ac:dyDescent="0.2">
      <c r="A87" s="2"/>
      <c r="B87" s="2"/>
      <c r="C87" s="2"/>
      <c r="D87" s="2"/>
      <c r="E87" s="2"/>
      <c r="F87" s="2"/>
    </row>
    <row r="88" spans="1:6" ht="12.75" x14ac:dyDescent="0.2">
      <c r="A88" s="2"/>
      <c r="B88" s="2"/>
      <c r="C88" s="2"/>
      <c r="D88" s="2"/>
      <c r="E88" s="2"/>
      <c r="F88" s="2"/>
    </row>
    <row r="89" spans="1:6" ht="12.75" x14ac:dyDescent="0.2">
      <c r="A89" s="2"/>
      <c r="B89" s="2"/>
      <c r="C89" s="2"/>
      <c r="D89" s="2"/>
      <c r="E89" s="2"/>
      <c r="F89" s="2"/>
    </row>
    <row r="90" spans="1:6" ht="12.75" x14ac:dyDescent="0.2">
      <c r="A90" s="2"/>
      <c r="B90" s="2"/>
      <c r="C90" s="2"/>
      <c r="D90" s="2"/>
      <c r="E90" s="2"/>
      <c r="F90" s="2"/>
    </row>
    <row r="91" spans="1:6" ht="12.75" x14ac:dyDescent="0.2">
      <c r="A91" s="2"/>
      <c r="B91" s="2"/>
      <c r="C91" s="2"/>
      <c r="D91" s="2"/>
      <c r="E91" s="2"/>
      <c r="F91" s="2"/>
    </row>
    <row r="92" spans="1:6" ht="12.75" x14ac:dyDescent="0.2">
      <c r="A92" s="2"/>
      <c r="B92" s="2"/>
      <c r="C92" s="2"/>
      <c r="D92" s="2"/>
      <c r="E92" s="2"/>
      <c r="F92" s="2"/>
    </row>
    <row r="93" spans="1:6" ht="12.75" x14ac:dyDescent="0.2">
      <c r="A93" s="2"/>
      <c r="B93" s="2"/>
      <c r="C93" s="2"/>
      <c r="D93" s="2"/>
      <c r="E93" s="2"/>
      <c r="F93" s="2"/>
    </row>
    <row r="94" spans="1:6" ht="12.75" x14ac:dyDescent="0.2">
      <c r="A94" s="2"/>
      <c r="B94" s="2"/>
      <c r="C94" s="2"/>
      <c r="D94" s="2"/>
      <c r="E94" s="2"/>
      <c r="F94" s="2"/>
    </row>
    <row r="95" spans="1:6" ht="12.75" x14ac:dyDescent="0.2">
      <c r="A95" s="2"/>
      <c r="B95" s="2"/>
      <c r="C95" s="2"/>
      <c r="D95" s="2"/>
      <c r="E95" s="2"/>
      <c r="F95" s="2"/>
    </row>
    <row r="96" spans="1:6" ht="12.75" x14ac:dyDescent="0.2">
      <c r="A96" s="2"/>
      <c r="B96" s="2"/>
      <c r="C96" s="2"/>
      <c r="D96" s="2"/>
      <c r="E96" s="2"/>
      <c r="F96" s="2"/>
    </row>
    <row r="97" spans="1:6" ht="12.75" x14ac:dyDescent="0.2">
      <c r="A97" s="2"/>
      <c r="B97" s="2"/>
      <c r="C97" s="2"/>
      <c r="D97" s="2"/>
      <c r="E97" s="2"/>
      <c r="F97" s="2"/>
    </row>
    <row r="98" spans="1:6" ht="12.75" x14ac:dyDescent="0.2">
      <c r="A98" s="2"/>
      <c r="B98" s="2"/>
      <c r="C98" s="2"/>
      <c r="D98" s="2"/>
      <c r="E98" s="2"/>
      <c r="F98" s="2"/>
    </row>
    <row r="99" spans="1:6" ht="12.75" x14ac:dyDescent="0.2">
      <c r="A99" s="2"/>
      <c r="B99" s="2"/>
      <c r="C99" s="2"/>
      <c r="D99" s="2"/>
      <c r="E99" s="2"/>
      <c r="F99" s="2"/>
    </row>
    <row r="100" spans="1:6" ht="12.75" x14ac:dyDescent="0.2">
      <c r="A100" s="2"/>
      <c r="B100" s="2"/>
      <c r="C100" s="2"/>
      <c r="D100" s="2"/>
      <c r="E100" s="2"/>
      <c r="F100" s="2"/>
    </row>
    <row r="101" spans="1:6" ht="12.75" x14ac:dyDescent="0.2">
      <c r="A101" s="2"/>
      <c r="B101" s="2"/>
      <c r="C101" s="2"/>
      <c r="D101" s="2"/>
      <c r="E101" s="2"/>
      <c r="F101" s="2"/>
    </row>
    <row r="102" spans="1:6" ht="12.75" x14ac:dyDescent="0.2">
      <c r="A102" s="2"/>
      <c r="B102" s="2"/>
      <c r="C102" s="2"/>
      <c r="D102" s="2"/>
      <c r="E102" s="2"/>
      <c r="F102" s="2"/>
    </row>
    <row r="103" spans="1:6" ht="12.75" x14ac:dyDescent="0.2">
      <c r="A103" s="2"/>
      <c r="B103" s="2"/>
      <c r="C103" s="2"/>
      <c r="D103" s="2"/>
      <c r="E103" s="2"/>
      <c r="F103" s="2"/>
    </row>
    <row r="104" spans="1:6" ht="12.75" x14ac:dyDescent="0.2">
      <c r="A104" s="2"/>
      <c r="B104" s="2"/>
      <c r="C104" s="2"/>
      <c r="D104" s="2"/>
      <c r="E104" s="2"/>
      <c r="F104" s="2"/>
    </row>
    <row r="105" spans="1:6" ht="12.75" x14ac:dyDescent="0.2">
      <c r="A105" s="2"/>
      <c r="B105" s="2"/>
      <c r="C105" s="2"/>
      <c r="D105" s="2"/>
      <c r="E105" s="2"/>
      <c r="F105" s="2"/>
    </row>
    <row r="106" spans="1:6" ht="12.75" x14ac:dyDescent="0.2">
      <c r="A106" s="2"/>
      <c r="B106" s="2"/>
      <c r="C106" s="2"/>
      <c r="D106" s="2"/>
      <c r="E106" s="2"/>
      <c r="F106" s="2"/>
    </row>
    <row r="107" spans="1:6" ht="12.75" x14ac:dyDescent="0.2">
      <c r="A107" s="2"/>
      <c r="B107" s="2"/>
      <c r="C107" s="2"/>
      <c r="D107" s="2"/>
      <c r="E107" s="2"/>
      <c r="F107" s="2"/>
    </row>
    <row r="108" spans="1:6" ht="12.75" x14ac:dyDescent="0.2">
      <c r="A108" s="2"/>
      <c r="B108" s="2"/>
      <c r="C108" s="2"/>
      <c r="D108" s="2"/>
      <c r="E108" s="2"/>
      <c r="F108" s="2"/>
    </row>
    <row r="109" spans="1:6" ht="12.75" x14ac:dyDescent="0.2">
      <c r="A109" s="2"/>
      <c r="B109" s="2"/>
      <c r="C109" s="2"/>
      <c r="D109" s="2"/>
      <c r="E109" s="2"/>
      <c r="F109" s="2"/>
    </row>
    <row r="110" spans="1:6" ht="12.75" x14ac:dyDescent="0.2">
      <c r="A110" s="2"/>
      <c r="B110" s="2"/>
      <c r="C110" s="2"/>
      <c r="D110" s="2"/>
      <c r="E110" s="2"/>
      <c r="F110" s="2"/>
    </row>
    <row r="111" spans="1:6" ht="12.75" x14ac:dyDescent="0.2">
      <c r="A111" s="2"/>
      <c r="B111" s="2"/>
      <c r="C111" s="2"/>
      <c r="D111" s="2"/>
      <c r="E111" s="2"/>
      <c r="F111" s="2"/>
    </row>
    <row r="112" spans="1:6" ht="12.75" x14ac:dyDescent="0.2">
      <c r="A112" s="2"/>
      <c r="B112" s="2"/>
      <c r="C112" s="2"/>
      <c r="D112" s="2"/>
      <c r="E112" s="2"/>
      <c r="F112" s="2"/>
    </row>
    <row r="113" spans="1:6" ht="12.75" x14ac:dyDescent="0.2">
      <c r="A113" s="2"/>
      <c r="B113" s="2"/>
      <c r="C113" s="2"/>
      <c r="D113" s="2"/>
      <c r="E113" s="2"/>
      <c r="F113" s="2"/>
    </row>
    <row r="114" spans="1:6" ht="12.75" x14ac:dyDescent="0.2">
      <c r="A114" s="2"/>
      <c r="B114" s="2"/>
      <c r="C114" s="2"/>
      <c r="D114" s="2"/>
      <c r="E114" s="2"/>
      <c r="F114" s="2"/>
    </row>
    <row r="115" spans="1:6" ht="12.75" x14ac:dyDescent="0.2">
      <c r="A115" s="2"/>
      <c r="B115" s="2"/>
      <c r="C115" s="2"/>
      <c r="D115" s="2"/>
      <c r="E115" s="2"/>
      <c r="F115" s="2"/>
    </row>
    <row r="116" spans="1:6" ht="12.75" x14ac:dyDescent="0.2">
      <c r="A116" s="2"/>
      <c r="B116" s="2"/>
      <c r="C116" s="2"/>
      <c r="D116" s="2"/>
      <c r="E116" s="2"/>
      <c r="F116" s="2"/>
    </row>
    <row r="117" spans="1:6" ht="12.75" x14ac:dyDescent="0.2">
      <c r="A117" s="2"/>
      <c r="B117" s="2"/>
      <c r="C117" s="2"/>
      <c r="D117" s="2"/>
      <c r="E117" s="2"/>
      <c r="F117" s="2"/>
    </row>
    <row r="118" spans="1:6" ht="12.75" x14ac:dyDescent="0.2">
      <c r="A118" s="2"/>
      <c r="B118" s="2"/>
      <c r="C118" s="2"/>
      <c r="D118" s="2"/>
      <c r="E118" s="2"/>
      <c r="F118" s="2"/>
    </row>
    <row r="119" spans="1:6" ht="12.75" x14ac:dyDescent="0.2">
      <c r="A119" s="2"/>
      <c r="B119" s="2"/>
      <c r="C119" s="2"/>
      <c r="D119" s="2"/>
      <c r="E119" s="2"/>
      <c r="F119" s="2"/>
    </row>
    <row r="120" spans="1:6" ht="12.75" x14ac:dyDescent="0.2">
      <c r="A120" s="2"/>
      <c r="B120" s="2"/>
      <c r="C120" s="2"/>
      <c r="D120" s="2"/>
      <c r="E120" s="2"/>
      <c r="F120" s="2"/>
    </row>
    <row r="121" spans="1:6" ht="12.75" x14ac:dyDescent="0.2">
      <c r="A121" s="2"/>
      <c r="B121" s="2"/>
      <c r="C121" s="2"/>
      <c r="D121" s="2"/>
      <c r="E121" s="2"/>
      <c r="F121" s="2"/>
    </row>
    <row r="122" spans="1:6" ht="12.75" x14ac:dyDescent="0.2">
      <c r="A122" s="2"/>
      <c r="B122" s="2"/>
      <c r="C122" s="2"/>
      <c r="D122" s="2"/>
      <c r="E122" s="2"/>
      <c r="F122" s="2"/>
    </row>
    <row r="123" spans="1:6" ht="12.75" x14ac:dyDescent="0.2">
      <c r="A123" s="2"/>
      <c r="B123" s="2"/>
      <c r="C123" s="2"/>
      <c r="D123" s="2"/>
      <c r="E123" s="2"/>
      <c r="F123" s="2"/>
    </row>
    <row r="124" spans="1:6" ht="12.75" x14ac:dyDescent="0.2">
      <c r="A124" s="2"/>
      <c r="B124" s="2"/>
      <c r="C124" s="2"/>
      <c r="D124" s="2"/>
      <c r="E124" s="2"/>
      <c r="F124" s="2"/>
    </row>
    <row r="125" spans="1:6" ht="12.75" x14ac:dyDescent="0.2">
      <c r="A125" s="2"/>
      <c r="B125" s="2"/>
      <c r="C125" s="2"/>
      <c r="D125" s="2"/>
      <c r="E125" s="2"/>
      <c r="F125" s="2"/>
    </row>
    <row r="126" spans="1:6" ht="12.75" x14ac:dyDescent="0.2">
      <c r="A126" s="2"/>
      <c r="B126" s="2"/>
      <c r="C126" s="2"/>
      <c r="D126" s="2"/>
      <c r="E126" s="2"/>
      <c r="F126" s="2"/>
    </row>
    <row r="127" spans="1:6" ht="12.75" x14ac:dyDescent="0.2">
      <c r="A127" s="2"/>
      <c r="B127" s="2"/>
      <c r="C127" s="2"/>
      <c r="D127" s="2"/>
      <c r="E127" s="2"/>
      <c r="F127" s="2"/>
    </row>
    <row r="128" spans="1:6" ht="12.75" x14ac:dyDescent="0.2">
      <c r="A128" s="2"/>
      <c r="B128" s="2"/>
      <c r="C128" s="2"/>
      <c r="D128" s="2"/>
      <c r="E128" s="2"/>
      <c r="F128" s="2"/>
    </row>
    <row r="129" spans="1:6" ht="12.75" x14ac:dyDescent="0.2">
      <c r="A129" s="2"/>
      <c r="B129" s="2"/>
      <c r="C129" s="2"/>
      <c r="D129" s="2"/>
      <c r="E129" s="2"/>
      <c r="F129" s="2"/>
    </row>
    <row r="130" spans="1:6" ht="12.75" x14ac:dyDescent="0.2">
      <c r="A130" s="2"/>
      <c r="B130" s="2"/>
      <c r="C130" s="2"/>
      <c r="D130" s="2"/>
      <c r="E130" s="2"/>
      <c r="F130" s="2"/>
    </row>
    <row r="131" spans="1:6" ht="12.75" x14ac:dyDescent="0.2">
      <c r="A131" s="2"/>
      <c r="B131" s="2"/>
      <c r="C131" s="2"/>
      <c r="D131" s="2"/>
      <c r="E131" s="2"/>
      <c r="F131" s="2"/>
    </row>
    <row r="132" spans="1:6" ht="12.75" x14ac:dyDescent="0.2">
      <c r="A132" s="2"/>
      <c r="B132" s="2"/>
      <c r="C132" s="2"/>
      <c r="D132" s="2"/>
      <c r="E132" s="2"/>
      <c r="F132" s="2"/>
    </row>
    <row r="133" spans="1:6" ht="12.75" x14ac:dyDescent="0.2">
      <c r="A133" s="2"/>
      <c r="B133" s="2"/>
      <c r="C133" s="2"/>
      <c r="D133" s="2"/>
      <c r="E133" s="2"/>
      <c r="F133" s="2"/>
    </row>
    <row r="134" spans="1:6" ht="12.75" x14ac:dyDescent="0.2">
      <c r="A134" s="2"/>
      <c r="B134" s="2"/>
      <c r="C134" s="2"/>
      <c r="D134" s="2"/>
      <c r="E134" s="2"/>
      <c r="F134" s="2"/>
    </row>
    <row r="135" spans="1:6" ht="12.75" x14ac:dyDescent="0.2">
      <c r="A135" s="2"/>
      <c r="B135" s="2"/>
      <c r="C135" s="2"/>
      <c r="D135" s="2"/>
      <c r="E135" s="2"/>
      <c r="F135" s="2"/>
    </row>
    <row r="136" spans="1:6" ht="12.75" x14ac:dyDescent="0.2">
      <c r="A136" s="2"/>
      <c r="B136" s="2"/>
      <c r="C136" s="2"/>
      <c r="D136" s="2"/>
      <c r="E136" s="2"/>
      <c r="F136" s="2"/>
    </row>
    <row r="137" spans="1:6" ht="12.75" x14ac:dyDescent="0.2">
      <c r="A137" s="2"/>
      <c r="B137" s="2"/>
      <c r="C137" s="2"/>
      <c r="D137" s="2"/>
      <c r="E137" s="2"/>
      <c r="F137" s="2"/>
    </row>
    <row r="138" spans="1:6" ht="12.75" x14ac:dyDescent="0.2">
      <c r="A138" s="2"/>
      <c r="B138" s="2"/>
      <c r="C138" s="2"/>
      <c r="D138" s="2"/>
      <c r="E138" s="2"/>
      <c r="F138" s="2"/>
    </row>
    <row r="139" spans="1:6" ht="12.75" x14ac:dyDescent="0.2">
      <c r="A139" s="2"/>
      <c r="B139" s="2"/>
      <c r="C139" s="2"/>
      <c r="D139" s="2"/>
      <c r="E139" s="2"/>
      <c r="F139" s="2"/>
    </row>
    <row r="140" spans="1:6" ht="12.75" x14ac:dyDescent="0.2">
      <c r="A140" s="2"/>
      <c r="B140" s="2"/>
      <c r="C140" s="2"/>
      <c r="D140" s="2"/>
      <c r="E140" s="2"/>
      <c r="F140" s="2"/>
    </row>
    <row r="141" spans="1:6" ht="12.75" x14ac:dyDescent="0.2">
      <c r="A141" s="2"/>
      <c r="B141" s="2"/>
      <c r="C141" s="2"/>
      <c r="D141" s="2"/>
      <c r="E141" s="2"/>
      <c r="F141" s="2"/>
    </row>
    <row r="142" spans="1:6" ht="12.75" x14ac:dyDescent="0.2">
      <c r="A142" s="2"/>
      <c r="B142" s="2"/>
      <c r="C142" s="2"/>
      <c r="D142" s="2"/>
      <c r="E142" s="2"/>
      <c r="F142" s="2"/>
    </row>
    <row r="143" spans="1:6" ht="12.75" x14ac:dyDescent="0.2">
      <c r="A143" s="2"/>
      <c r="B143" s="2"/>
      <c r="C143" s="2"/>
      <c r="D143" s="2"/>
      <c r="E143" s="2"/>
      <c r="F143" s="2"/>
    </row>
    <row r="144" spans="1:6" ht="12.75" x14ac:dyDescent="0.2">
      <c r="A144" s="2"/>
      <c r="B144" s="2"/>
      <c r="C144" s="2"/>
      <c r="D144" s="2"/>
      <c r="E144" s="2"/>
      <c r="F144" s="2"/>
    </row>
    <row r="145" spans="1:6" ht="12.75" x14ac:dyDescent="0.2">
      <c r="A145" s="2"/>
      <c r="B145" s="2"/>
      <c r="C145" s="2"/>
      <c r="D145" s="2"/>
      <c r="E145" s="2"/>
      <c r="F145" s="2"/>
    </row>
    <row r="146" spans="1:6" ht="12.75" x14ac:dyDescent="0.2">
      <c r="A146" s="2"/>
      <c r="B146" s="2"/>
      <c r="C146" s="2"/>
      <c r="D146" s="2"/>
      <c r="E146" s="2"/>
      <c r="F146" s="2"/>
    </row>
    <row r="147" spans="1:6" ht="12.75" x14ac:dyDescent="0.2">
      <c r="A147" s="2"/>
      <c r="B147" s="2"/>
      <c r="C147" s="2"/>
      <c r="D147" s="2"/>
      <c r="E147" s="2"/>
      <c r="F147" s="2"/>
    </row>
    <row r="148" spans="1:6" ht="12.75" x14ac:dyDescent="0.2">
      <c r="A148" s="2"/>
      <c r="B148" s="2"/>
      <c r="C148" s="2"/>
      <c r="D148" s="2"/>
      <c r="E148" s="2"/>
      <c r="F148" s="2"/>
    </row>
    <row r="149" spans="1:6" ht="12.75" x14ac:dyDescent="0.2">
      <c r="A149" s="2"/>
      <c r="B149" s="2"/>
      <c r="C149" s="2"/>
      <c r="D149" s="2"/>
      <c r="E149" s="2"/>
      <c r="F149" s="2"/>
    </row>
    <row r="150" spans="1:6" ht="12.75" x14ac:dyDescent="0.2">
      <c r="A150" s="2"/>
      <c r="B150" s="2"/>
      <c r="C150" s="2"/>
      <c r="D150" s="2"/>
      <c r="E150" s="2"/>
      <c r="F150" s="2"/>
    </row>
    <row r="151" spans="1:6" ht="12.75" x14ac:dyDescent="0.2">
      <c r="A151" s="2"/>
      <c r="B151" s="2"/>
      <c r="C151" s="2"/>
      <c r="D151" s="2"/>
      <c r="E151" s="2"/>
      <c r="F151" s="2"/>
    </row>
    <row r="152" spans="1:6" ht="12.75" x14ac:dyDescent="0.2">
      <c r="A152" s="2"/>
      <c r="B152" s="2"/>
      <c r="C152" s="2"/>
      <c r="D152" s="2"/>
      <c r="E152" s="2"/>
      <c r="F152" s="2"/>
    </row>
    <row r="153" spans="1:6" ht="12.75" x14ac:dyDescent="0.2">
      <c r="A153" s="2"/>
      <c r="B153" s="2"/>
      <c r="C153" s="2"/>
      <c r="D153" s="2"/>
      <c r="E153" s="2"/>
      <c r="F153" s="2"/>
    </row>
    <row r="154" spans="1:6" ht="12.75" x14ac:dyDescent="0.2">
      <c r="A154" s="2"/>
      <c r="B154" s="2"/>
      <c r="C154" s="2"/>
      <c r="D154" s="2"/>
      <c r="E154" s="2"/>
      <c r="F154" s="2"/>
    </row>
    <row r="155" spans="1:6" ht="12.75" x14ac:dyDescent="0.2">
      <c r="A155" s="2"/>
      <c r="B155" s="2"/>
      <c r="C155" s="2"/>
      <c r="D155" s="2"/>
      <c r="E155" s="2"/>
      <c r="F155" s="2"/>
    </row>
    <row r="156" spans="1:6" ht="12.75" x14ac:dyDescent="0.2">
      <c r="A156" s="2"/>
      <c r="B156" s="2"/>
      <c r="C156" s="2"/>
      <c r="D156" s="2"/>
      <c r="E156" s="2"/>
      <c r="F156" s="2"/>
    </row>
    <row r="157" spans="1:6" ht="12.75" x14ac:dyDescent="0.2">
      <c r="A157" s="2"/>
      <c r="B157" s="2"/>
      <c r="C157" s="2"/>
      <c r="D157" s="2"/>
      <c r="E157" s="2"/>
      <c r="F157" s="2"/>
    </row>
    <row r="158" spans="1:6" ht="12.75" x14ac:dyDescent="0.2">
      <c r="A158" s="2"/>
      <c r="B158" s="2"/>
      <c r="C158" s="2"/>
      <c r="D158" s="2"/>
      <c r="E158" s="2"/>
      <c r="F158" s="2"/>
    </row>
    <row r="159" spans="1:6" ht="12.75" x14ac:dyDescent="0.2">
      <c r="A159" s="2"/>
      <c r="B159" s="2"/>
      <c r="C159" s="2"/>
      <c r="D159" s="2"/>
      <c r="E159" s="2"/>
      <c r="F159" s="2"/>
    </row>
    <row r="160" spans="1:6" ht="12.75" x14ac:dyDescent="0.2">
      <c r="A160" s="2"/>
      <c r="B160" s="2"/>
      <c r="C160" s="2"/>
      <c r="D160" s="2"/>
      <c r="E160" s="2"/>
      <c r="F160" s="2"/>
    </row>
    <row r="161" spans="1:6" ht="12.75" x14ac:dyDescent="0.2">
      <c r="A161" s="2"/>
      <c r="B161" s="2"/>
      <c r="C161" s="2"/>
      <c r="D161" s="2"/>
      <c r="E161" s="2"/>
      <c r="F161" s="2"/>
    </row>
    <row r="162" spans="1:6" ht="12.75" x14ac:dyDescent="0.2">
      <c r="A162" s="2"/>
      <c r="B162" s="2"/>
      <c r="C162" s="2"/>
      <c r="D162" s="2"/>
      <c r="E162" s="2"/>
      <c r="F162" s="2"/>
    </row>
    <row r="163" spans="1:6" ht="12.75" x14ac:dyDescent="0.2">
      <c r="A163" s="2"/>
      <c r="B163" s="2"/>
      <c r="C163" s="2"/>
      <c r="D163" s="2"/>
      <c r="E163" s="2"/>
      <c r="F163" s="2"/>
    </row>
    <row r="164" spans="1:6" ht="12.75" x14ac:dyDescent="0.2">
      <c r="A164" s="2"/>
      <c r="B164" s="2"/>
      <c r="C164" s="2"/>
      <c r="D164" s="2"/>
      <c r="E164" s="2"/>
      <c r="F164" s="2"/>
    </row>
    <row r="165" spans="1:6" ht="12.75" x14ac:dyDescent="0.2">
      <c r="A165" s="2"/>
      <c r="B165" s="2"/>
      <c r="C165" s="2"/>
      <c r="D165" s="2"/>
      <c r="E165" s="2"/>
      <c r="F165" s="2"/>
    </row>
    <row r="166" spans="1:6" ht="12.75" x14ac:dyDescent="0.2">
      <c r="A166" s="2"/>
      <c r="B166" s="2"/>
      <c r="C166" s="2"/>
      <c r="D166" s="2"/>
      <c r="E166" s="2"/>
      <c r="F166" s="2"/>
    </row>
    <row r="167" spans="1:6" ht="12.75" x14ac:dyDescent="0.2">
      <c r="A167" s="2"/>
      <c r="B167" s="2"/>
      <c r="C167" s="2"/>
      <c r="D167" s="2"/>
      <c r="E167" s="2"/>
      <c r="F167" s="2"/>
    </row>
    <row r="168" spans="1:6" ht="12.75" x14ac:dyDescent="0.2">
      <c r="A168" s="2"/>
      <c r="B168" s="2"/>
      <c r="C168" s="2"/>
      <c r="D168" s="2"/>
      <c r="E168" s="2"/>
      <c r="F168" s="2"/>
    </row>
    <row r="169" spans="1:6" ht="12.75" x14ac:dyDescent="0.2">
      <c r="A169" s="2"/>
      <c r="B169" s="2"/>
      <c r="C169" s="2"/>
      <c r="D169" s="2"/>
      <c r="E169" s="2"/>
      <c r="F169" s="2"/>
    </row>
    <row r="170" spans="1:6" ht="12.75" x14ac:dyDescent="0.2">
      <c r="A170" s="2"/>
      <c r="B170" s="2"/>
      <c r="C170" s="2"/>
      <c r="D170" s="2"/>
      <c r="E170" s="2"/>
      <c r="F170" s="2"/>
    </row>
    <row r="171" spans="1:6" ht="12.75" x14ac:dyDescent="0.2">
      <c r="A171" s="2"/>
      <c r="B171" s="2"/>
      <c r="C171" s="2"/>
      <c r="D171" s="2"/>
      <c r="E171" s="2"/>
      <c r="F171" s="2"/>
    </row>
    <row r="172" spans="1:6" ht="12.75" x14ac:dyDescent="0.2">
      <c r="A172" s="2"/>
      <c r="B172" s="2"/>
      <c r="C172" s="2"/>
      <c r="D172" s="2"/>
      <c r="E172" s="2"/>
      <c r="F172" s="2"/>
    </row>
    <row r="173" spans="1:6" ht="12.75" x14ac:dyDescent="0.2">
      <c r="A173" s="2"/>
      <c r="B173" s="2"/>
      <c r="C173" s="2"/>
      <c r="D173" s="2"/>
      <c r="E173" s="2"/>
      <c r="F173" s="2"/>
    </row>
    <row r="174" spans="1:6" ht="12.75" x14ac:dyDescent="0.2">
      <c r="A174" s="2"/>
      <c r="B174" s="2"/>
      <c r="C174" s="2"/>
      <c r="D174" s="2"/>
      <c r="E174" s="2"/>
      <c r="F174" s="2"/>
    </row>
    <row r="175" spans="1:6" ht="12.75" x14ac:dyDescent="0.2">
      <c r="A175" s="2"/>
      <c r="B175" s="2"/>
      <c r="C175" s="2"/>
      <c r="D175" s="2"/>
      <c r="E175" s="2"/>
      <c r="F175" s="2"/>
    </row>
    <row r="176" spans="1:6" ht="12.75" x14ac:dyDescent="0.2">
      <c r="A176" s="2"/>
      <c r="B176" s="2"/>
      <c r="C176" s="2"/>
      <c r="D176" s="2"/>
      <c r="E176" s="2"/>
      <c r="F176" s="2"/>
    </row>
    <row r="177" spans="1:6" ht="12.75" x14ac:dyDescent="0.2">
      <c r="A177" s="2"/>
      <c r="B177" s="2"/>
      <c r="C177" s="2"/>
      <c r="D177" s="2"/>
      <c r="E177" s="2"/>
      <c r="F177" s="2"/>
    </row>
    <row r="178" spans="1:6" ht="12.75" x14ac:dyDescent="0.2">
      <c r="A178" s="2"/>
      <c r="B178" s="2"/>
      <c r="C178" s="2"/>
      <c r="D178" s="2"/>
      <c r="E178" s="2"/>
      <c r="F178" s="2"/>
    </row>
    <row r="179" spans="1:6" ht="12.75" x14ac:dyDescent="0.2">
      <c r="A179" s="2"/>
      <c r="B179" s="2"/>
      <c r="C179" s="2"/>
      <c r="D179" s="2"/>
      <c r="E179" s="2"/>
      <c r="F179" s="2"/>
    </row>
    <row r="180" spans="1:6" ht="12.75" x14ac:dyDescent="0.2">
      <c r="A180" s="2"/>
      <c r="B180" s="2"/>
      <c r="C180" s="2"/>
      <c r="D180" s="2"/>
      <c r="E180" s="2"/>
      <c r="F180" s="2"/>
    </row>
    <row r="181" spans="1:6" ht="12.75" x14ac:dyDescent="0.2">
      <c r="A181" s="2"/>
      <c r="B181" s="2"/>
      <c r="C181" s="2"/>
      <c r="D181" s="2"/>
      <c r="E181" s="2"/>
      <c r="F181" s="2"/>
    </row>
    <row r="182" spans="1:6" ht="12.75" x14ac:dyDescent="0.2">
      <c r="A182" s="2"/>
      <c r="B182" s="2"/>
      <c r="C182" s="2"/>
      <c r="D182" s="2"/>
      <c r="E182" s="2"/>
      <c r="F182" s="2"/>
    </row>
    <row r="183" spans="1:6" ht="12.75" x14ac:dyDescent="0.2">
      <c r="A183" s="2"/>
      <c r="B183" s="2"/>
      <c r="C183" s="2"/>
      <c r="D183" s="2"/>
      <c r="E183" s="2"/>
      <c r="F183" s="2"/>
    </row>
    <row r="184" spans="1:6" ht="12.75" x14ac:dyDescent="0.2">
      <c r="A184" s="2"/>
      <c r="B184" s="2"/>
      <c r="C184" s="2"/>
      <c r="D184" s="2"/>
      <c r="E184" s="2"/>
      <c r="F184" s="2"/>
    </row>
    <row r="185" spans="1:6" ht="12.75" x14ac:dyDescent="0.2">
      <c r="A185" s="2"/>
      <c r="B185" s="2"/>
      <c r="C185" s="2"/>
      <c r="D185" s="2"/>
      <c r="E185" s="2"/>
      <c r="F185" s="2"/>
    </row>
    <row r="186" spans="1:6" ht="12.75" x14ac:dyDescent="0.2">
      <c r="A186" s="2"/>
      <c r="B186" s="2"/>
      <c r="C186" s="2"/>
      <c r="D186" s="2"/>
      <c r="E186" s="2"/>
      <c r="F186" s="2"/>
    </row>
    <row r="187" spans="1:6" ht="12.75" x14ac:dyDescent="0.2">
      <c r="A187" s="2"/>
      <c r="B187" s="2"/>
      <c r="C187" s="2"/>
      <c r="D187" s="2"/>
      <c r="E187" s="2"/>
      <c r="F187" s="2"/>
    </row>
    <row r="188" spans="1:6" ht="12.75" x14ac:dyDescent="0.2">
      <c r="A188" s="2"/>
      <c r="B188" s="2"/>
      <c r="C188" s="2"/>
      <c r="D188" s="2"/>
      <c r="E188" s="2"/>
      <c r="F188" s="2"/>
    </row>
    <row r="189" spans="1:6" ht="12.75" x14ac:dyDescent="0.2">
      <c r="A189" s="2"/>
      <c r="B189" s="2"/>
      <c r="C189" s="2"/>
      <c r="D189" s="2"/>
      <c r="E189" s="2"/>
      <c r="F189" s="2"/>
    </row>
    <row r="190" spans="1:6" ht="12.75" x14ac:dyDescent="0.2">
      <c r="A190" s="2"/>
      <c r="B190" s="2"/>
      <c r="C190" s="2"/>
      <c r="D190" s="2"/>
      <c r="E190" s="2"/>
      <c r="F190" s="2"/>
    </row>
    <row r="191" spans="1:6" ht="12.75" x14ac:dyDescent="0.2">
      <c r="A191" s="2"/>
      <c r="B191" s="2"/>
      <c r="C191" s="2"/>
      <c r="D191" s="2"/>
      <c r="E191" s="2"/>
      <c r="F191" s="2"/>
    </row>
    <row r="192" spans="1:6" ht="12.75" x14ac:dyDescent="0.2">
      <c r="A192" s="2"/>
      <c r="B192" s="2"/>
      <c r="C192" s="2"/>
      <c r="D192" s="2"/>
      <c r="E192" s="2"/>
      <c r="F192" s="2"/>
    </row>
    <row r="193" spans="1:6" ht="12.75" x14ac:dyDescent="0.2">
      <c r="A193" s="2"/>
      <c r="B193" s="2"/>
      <c r="C193" s="2"/>
      <c r="D193" s="2"/>
      <c r="E193" s="2"/>
      <c r="F193" s="2"/>
    </row>
    <row r="194" spans="1:6" ht="12.75" x14ac:dyDescent="0.2">
      <c r="A194" s="2"/>
      <c r="B194" s="2"/>
      <c r="C194" s="2"/>
      <c r="D194" s="2"/>
      <c r="E194" s="2"/>
      <c r="F194" s="2"/>
    </row>
    <row r="195" spans="1:6" ht="12.75" x14ac:dyDescent="0.2">
      <c r="A195" s="2"/>
      <c r="B195" s="2"/>
      <c r="C195" s="2"/>
      <c r="D195" s="2"/>
      <c r="E195" s="2"/>
      <c r="F195" s="2"/>
    </row>
    <row r="196" spans="1:6" ht="12.75" x14ac:dyDescent="0.2">
      <c r="A196" s="2"/>
      <c r="B196" s="2"/>
      <c r="C196" s="2"/>
      <c r="D196" s="2"/>
      <c r="E196" s="2"/>
      <c r="F196" s="2"/>
    </row>
    <row r="197" spans="1:6" ht="12.75" x14ac:dyDescent="0.2">
      <c r="A197" s="2"/>
      <c r="B197" s="2"/>
      <c r="C197" s="2"/>
      <c r="D197" s="2"/>
      <c r="E197" s="2"/>
      <c r="F197" s="2"/>
    </row>
    <row r="198" spans="1:6" ht="12.75" x14ac:dyDescent="0.2">
      <c r="A198" s="2"/>
      <c r="B198" s="2"/>
      <c r="C198" s="2"/>
      <c r="D198" s="2"/>
      <c r="E198" s="2"/>
      <c r="F198" s="2"/>
    </row>
    <row r="199" spans="1:6" ht="12.75" x14ac:dyDescent="0.2">
      <c r="A199" s="2"/>
      <c r="B199" s="2"/>
      <c r="C199" s="2"/>
      <c r="D199" s="2"/>
      <c r="E199" s="2"/>
      <c r="F199" s="2"/>
    </row>
    <row r="200" spans="1:6" ht="12.75" x14ac:dyDescent="0.2">
      <c r="A200" s="2"/>
      <c r="B200" s="2"/>
      <c r="C200" s="2"/>
      <c r="D200" s="2"/>
      <c r="E200" s="2"/>
      <c r="F200" s="2"/>
    </row>
    <row r="201" spans="1:6" ht="12.75" x14ac:dyDescent="0.2">
      <c r="A201" s="2"/>
      <c r="B201" s="2"/>
      <c r="C201" s="2"/>
      <c r="D201" s="2"/>
      <c r="E201" s="2"/>
      <c r="F201" s="2"/>
    </row>
    <row r="202" spans="1:6" ht="12.75" x14ac:dyDescent="0.2">
      <c r="A202" s="2"/>
      <c r="B202" s="2"/>
      <c r="C202" s="2"/>
      <c r="D202" s="2"/>
      <c r="E202" s="2"/>
      <c r="F202" s="2"/>
    </row>
    <row r="203" spans="1:6" ht="12.75" x14ac:dyDescent="0.2">
      <c r="A203" s="2"/>
      <c r="B203" s="2"/>
      <c r="C203" s="2"/>
      <c r="D203" s="2"/>
      <c r="E203" s="2"/>
      <c r="F203" s="2"/>
    </row>
    <row r="204" spans="1:6" ht="12.75" x14ac:dyDescent="0.2">
      <c r="A204" s="2"/>
      <c r="B204" s="2"/>
      <c r="C204" s="2"/>
      <c r="D204" s="2"/>
      <c r="E204" s="2"/>
      <c r="F204" s="2"/>
    </row>
    <row r="205" spans="1:6" ht="12.75" x14ac:dyDescent="0.2">
      <c r="A205" s="2"/>
      <c r="B205" s="2"/>
      <c r="C205" s="2"/>
      <c r="D205" s="2"/>
      <c r="E205" s="2"/>
      <c r="F205" s="2"/>
    </row>
    <row r="206" spans="1:6" ht="12.75" x14ac:dyDescent="0.2">
      <c r="A206" s="2"/>
      <c r="B206" s="2"/>
      <c r="C206" s="2"/>
      <c r="D206" s="2"/>
      <c r="E206" s="2"/>
      <c r="F206" s="2"/>
    </row>
    <row r="207" spans="1:6" ht="12.75" x14ac:dyDescent="0.2">
      <c r="A207" s="2"/>
      <c r="B207" s="2"/>
      <c r="C207" s="2"/>
      <c r="D207" s="2"/>
      <c r="E207" s="2"/>
      <c r="F207" s="2"/>
    </row>
    <row r="208" spans="1:6" ht="12.75" x14ac:dyDescent="0.2">
      <c r="A208" s="2"/>
      <c r="B208" s="2"/>
      <c r="C208" s="2"/>
      <c r="D208" s="2"/>
      <c r="E208" s="2"/>
      <c r="F208" s="2"/>
    </row>
    <row r="209" spans="1:6" ht="12.75" x14ac:dyDescent="0.2">
      <c r="A209" s="2"/>
      <c r="B209" s="2"/>
      <c r="C209" s="2"/>
      <c r="D209" s="2"/>
      <c r="E209" s="2"/>
      <c r="F209" s="2"/>
    </row>
    <row r="210" spans="1:6" ht="12.75" x14ac:dyDescent="0.2">
      <c r="A210" s="2"/>
      <c r="B210" s="2"/>
      <c r="C210" s="2"/>
      <c r="D210" s="2"/>
      <c r="E210" s="2"/>
      <c r="F210" s="2"/>
    </row>
    <row r="211" spans="1:6" ht="12.75" x14ac:dyDescent="0.2">
      <c r="A211" s="2"/>
      <c r="B211" s="2"/>
      <c r="C211" s="2"/>
      <c r="D211" s="2"/>
      <c r="E211" s="2"/>
      <c r="F211" s="2"/>
    </row>
    <row r="212" spans="1:6" ht="12.75" x14ac:dyDescent="0.2">
      <c r="A212" s="2"/>
      <c r="B212" s="2"/>
      <c r="C212" s="2"/>
      <c r="D212" s="2"/>
      <c r="E212" s="2"/>
      <c r="F212" s="2"/>
    </row>
    <row r="213" spans="1:6" ht="12.75" x14ac:dyDescent="0.2">
      <c r="A213" s="2"/>
      <c r="B213" s="2"/>
      <c r="C213" s="2"/>
      <c r="D213" s="2"/>
      <c r="E213" s="2"/>
      <c r="F213" s="2"/>
    </row>
    <row r="214" spans="1:6" ht="12.75" x14ac:dyDescent="0.2">
      <c r="A214" s="2"/>
      <c r="B214" s="2"/>
      <c r="C214" s="2"/>
      <c r="D214" s="2"/>
      <c r="E214" s="2"/>
      <c r="F214" s="2"/>
    </row>
    <row r="215" spans="1:6" ht="12.75" x14ac:dyDescent="0.2">
      <c r="A215" s="2"/>
      <c r="B215" s="2"/>
      <c r="C215" s="2"/>
      <c r="D215" s="2"/>
      <c r="E215" s="2"/>
      <c r="F215" s="2"/>
    </row>
    <row r="216" spans="1:6" ht="12.75" x14ac:dyDescent="0.2">
      <c r="A216" s="2"/>
      <c r="B216" s="2"/>
      <c r="C216" s="2"/>
      <c r="D216" s="2"/>
      <c r="E216" s="2"/>
      <c r="F216" s="2"/>
    </row>
    <row r="217" spans="1:6" ht="12.75" x14ac:dyDescent="0.2">
      <c r="A217" s="2"/>
      <c r="B217" s="2"/>
      <c r="C217" s="2"/>
      <c r="D217" s="2"/>
      <c r="E217" s="2"/>
      <c r="F217" s="2"/>
    </row>
    <row r="218" spans="1:6" ht="12.75" x14ac:dyDescent="0.2">
      <c r="A218" s="2"/>
      <c r="B218" s="2"/>
      <c r="C218" s="2"/>
      <c r="D218" s="2"/>
      <c r="E218" s="2"/>
      <c r="F218" s="2"/>
    </row>
    <row r="219" spans="1:6" ht="12.75" x14ac:dyDescent="0.2">
      <c r="A219" s="2"/>
      <c r="B219" s="2"/>
      <c r="C219" s="2"/>
      <c r="D219" s="2"/>
      <c r="E219" s="2"/>
      <c r="F219" s="2"/>
    </row>
    <row r="220" spans="1:6" ht="12.75" x14ac:dyDescent="0.2">
      <c r="A220" s="2"/>
      <c r="B220" s="2"/>
      <c r="C220" s="2"/>
      <c r="D220" s="2"/>
      <c r="E220" s="2"/>
      <c r="F220" s="2"/>
    </row>
    <row r="221" spans="1:6" ht="12.75" x14ac:dyDescent="0.2">
      <c r="A221" s="2"/>
      <c r="B221" s="2"/>
      <c r="C221" s="2"/>
      <c r="D221" s="2"/>
      <c r="E221" s="2"/>
      <c r="F221" s="2"/>
    </row>
    <row r="222" spans="1:6" ht="12.75" x14ac:dyDescent="0.2">
      <c r="A222" s="2"/>
      <c r="B222" s="2"/>
      <c r="C222" s="2"/>
      <c r="D222" s="2"/>
      <c r="E222" s="2"/>
      <c r="F222" s="2"/>
    </row>
    <row r="223" spans="1:6" ht="12.75" x14ac:dyDescent="0.2">
      <c r="A223" s="2"/>
      <c r="B223" s="2"/>
      <c r="C223" s="2"/>
      <c r="D223" s="2"/>
      <c r="E223" s="2"/>
      <c r="F223" s="2"/>
    </row>
    <row r="224" spans="1:6" ht="12.75" x14ac:dyDescent="0.2">
      <c r="A224" s="2"/>
      <c r="B224" s="2"/>
      <c r="C224" s="2"/>
      <c r="D224" s="2"/>
      <c r="E224" s="2"/>
      <c r="F224" s="2"/>
    </row>
    <row r="225" spans="1:6" ht="12.75" x14ac:dyDescent="0.2">
      <c r="A225" s="2"/>
      <c r="B225" s="2"/>
      <c r="C225" s="2"/>
      <c r="D225" s="2"/>
      <c r="E225" s="2"/>
      <c r="F225" s="2"/>
    </row>
    <row r="226" spans="1:6" ht="12.75" x14ac:dyDescent="0.2">
      <c r="A226" s="2"/>
      <c r="B226" s="2"/>
      <c r="C226" s="2"/>
      <c r="D226" s="2"/>
      <c r="E226" s="2"/>
      <c r="F226" s="2"/>
    </row>
    <row r="227" spans="1:6" ht="12.75" x14ac:dyDescent="0.2">
      <c r="A227" s="2"/>
      <c r="B227" s="2"/>
      <c r="C227" s="2"/>
      <c r="D227" s="2"/>
      <c r="E227" s="2"/>
      <c r="F227" s="2"/>
    </row>
    <row r="228" spans="1:6" ht="12.75" x14ac:dyDescent="0.2">
      <c r="A228" s="2"/>
      <c r="B228" s="2"/>
      <c r="C228" s="2"/>
      <c r="D228" s="2"/>
      <c r="E228" s="2"/>
      <c r="F228" s="2"/>
    </row>
    <row r="229" spans="1:6" ht="12.75" x14ac:dyDescent="0.2">
      <c r="A229" s="2"/>
      <c r="B229" s="2"/>
      <c r="C229" s="2"/>
      <c r="D229" s="2"/>
      <c r="E229" s="2"/>
      <c r="F229" s="2"/>
    </row>
    <row r="230" spans="1:6" ht="12.75" x14ac:dyDescent="0.2">
      <c r="A230" s="2"/>
      <c r="B230" s="2"/>
      <c r="C230" s="2"/>
      <c r="D230" s="2"/>
      <c r="E230" s="2"/>
      <c r="F230" s="2"/>
    </row>
    <row r="231" spans="1:6" ht="12.75" x14ac:dyDescent="0.2">
      <c r="A231" s="2"/>
      <c r="B231" s="2"/>
      <c r="C231" s="2"/>
      <c r="D231" s="2"/>
      <c r="E231" s="2"/>
      <c r="F231" s="2"/>
    </row>
    <row r="232" spans="1:6" ht="12.75" x14ac:dyDescent="0.2">
      <c r="A232" s="2"/>
      <c r="B232" s="2"/>
      <c r="C232" s="2"/>
      <c r="D232" s="2"/>
      <c r="E232" s="2"/>
      <c r="F232" s="2"/>
    </row>
    <row r="233" spans="1:6" ht="12.75" x14ac:dyDescent="0.2">
      <c r="A233" s="2"/>
      <c r="B233" s="2"/>
      <c r="C233" s="2"/>
      <c r="D233" s="2"/>
      <c r="E233" s="2"/>
      <c r="F233" s="2"/>
    </row>
    <row r="234" spans="1:6" ht="12.75" x14ac:dyDescent="0.2">
      <c r="A234" s="2"/>
      <c r="B234" s="2"/>
      <c r="C234" s="2"/>
      <c r="D234" s="2"/>
      <c r="E234" s="2"/>
      <c r="F234" s="2"/>
    </row>
    <row r="235" spans="1:6" ht="12.75" x14ac:dyDescent="0.2">
      <c r="A235" s="2"/>
      <c r="B235" s="2"/>
      <c r="C235" s="2"/>
      <c r="D235" s="2"/>
      <c r="E235" s="2"/>
      <c r="F235" s="2"/>
    </row>
    <row r="236" spans="1:6" ht="12.75" x14ac:dyDescent="0.2">
      <c r="A236" s="2"/>
      <c r="B236" s="2"/>
      <c r="C236" s="2"/>
      <c r="D236" s="2"/>
      <c r="E236" s="2"/>
      <c r="F236" s="2"/>
    </row>
    <row r="237" spans="1:6" ht="12.75" x14ac:dyDescent="0.2">
      <c r="A237" s="2"/>
      <c r="B237" s="2"/>
      <c r="C237" s="2"/>
      <c r="D237" s="2"/>
      <c r="E237" s="2"/>
      <c r="F237" s="2"/>
    </row>
    <row r="238" spans="1:6" ht="12.75" x14ac:dyDescent="0.2">
      <c r="A238" s="2"/>
      <c r="B238" s="2"/>
      <c r="C238" s="2"/>
      <c r="D238" s="2"/>
      <c r="E238" s="2"/>
      <c r="F238" s="2"/>
    </row>
    <row r="239" spans="1:6" ht="12.75" x14ac:dyDescent="0.2">
      <c r="A239" s="2"/>
      <c r="B239" s="2"/>
      <c r="C239" s="2"/>
      <c r="D239" s="2"/>
      <c r="E239" s="2"/>
      <c r="F239" s="2"/>
    </row>
    <row r="240" spans="1:6" ht="12.75" x14ac:dyDescent="0.2">
      <c r="A240" s="2"/>
      <c r="B240" s="2"/>
      <c r="C240" s="2"/>
      <c r="D240" s="2"/>
      <c r="E240" s="2"/>
      <c r="F240" s="2"/>
    </row>
    <row r="241" spans="1:6" ht="12.75" x14ac:dyDescent="0.2">
      <c r="A241" s="2"/>
      <c r="B241" s="2"/>
      <c r="C241" s="2"/>
      <c r="D241" s="2"/>
      <c r="E241" s="2"/>
      <c r="F241" s="2"/>
    </row>
    <row r="242" spans="1:6" ht="12.75" x14ac:dyDescent="0.2">
      <c r="A242" s="2"/>
      <c r="B242" s="2"/>
      <c r="C242" s="2"/>
      <c r="D242" s="2"/>
      <c r="E242" s="2"/>
      <c r="F242" s="2"/>
    </row>
    <row r="243" spans="1:6" ht="12.75" x14ac:dyDescent="0.2">
      <c r="A243" s="2"/>
      <c r="B243" s="2"/>
      <c r="C243" s="2"/>
      <c r="D243" s="2"/>
      <c r="E243" s="2"/>
      <c r="F243" s="2"/>
    </row>
    <row r="244" spans="1:6" ht="12.75" x14ac:dyDescent="0.2">
      <c r="A244" s="2"/>
      <c r="B244" s="2"/>
      <c r="C244" s="2"/>
      <c r="D244" s="2"/>
      <c r="E244" s="2"/>
      <c r="F244" s="2"/>
    </row>
    <row r="245" spans="1:6" ht="12.75" x14ac:dyDescent="0.2">
      <c r="A245" s="2"/>
      <c r="B245" s="2"/>
      <c r="C245" s="2"/>
      <c r="D245" s="2"/>
      <c r="E245" s="2"/>
      <c r="F245" s="2"/>
    </row>
    <row r="246" spans="1:6" ht="12.75" x14ac:dyDescent="0.2">
      <c r="A246" s="2"/>
      <c r="B246" s="2"/>
      <c r="C246" s="2"/>
      <c r="D246" s="2"/>
      <c r="E246" s="2"/>
      <c r="F246" s="2"/>
    </row>
    <row r="247" spans="1:6" ht="12.75" x14ac:dyDescent="0.2">
      <c r="A247" s="2"/>
      <c r="B247" s="2"/>
      <c r="C247" s="2"/>
      <c r="D247" s="2"/>
      <c r="E247" s="2"/>
      <c r="F247" s="2"/>
    </row>
    <row r="248" spans="1:6" ht="12.75" x14ac:dyDescent="0.2">
      <c r="A248" s="2"/>
      <c r="B248" s="2"/>
      <c r="C248" s="2"/>
      <c r="D248" s="2"/>
      <c r="E248" s="2"/>
      <c r="F248" s="2"/>
    </row>
    <row r="249" spans="1:6" ht="12.75" x14ac:dyDescent="0.2">
      <c r="A249" s="2"/>
      <c r="B249" s="2"/>
      <c r="C249" s="2"/>
      <c r="D249" s="2"/>
      <c r="E249" s="2"/>
      <c r="F249" s="2"/>
    </row>
    <row r="250" spans="1:6" ht="12.75" x14ac:dyDescent="0.2">
      <c r="A250" s="2"/>
      <c r="B250" s="2"/>
      <c r="C250" s="2"/>
      <c r="D250" s="2"/>
      <c r="E250" s="2"/>
      <c r="F250" s="2"/>
    </row>
    <row r="251" spans="1:6" ht="12.75" x14ac:dyDescent="0.2">
      <c r="A251" s="2"/>
      <c r="B251" s="2"/>
      <c r="C251" s="2"/>
      <c r="D251" s="2"/>
      <c r="E251" s="2"/>
      <c r="F251" s="2"/>
    </row>
    <row r="252" spans="1:6" ht="12.75" x14ac:dyDescent="0.2">
      <c r="A252" s="2"/>
      <c r="B252" s="2"/>
      <c r="C252" s="2"/>
      <c r="D252" s="2"/>
      <c r="E252" s="2"/>
      <c r="F252" s="2"/>
    </row>
    <row r="253" spans="1:6" ht="12.75" x14ac:dyDescent="0.2">
      <c r="A253" s="2"/>
      <c r="B253" s="2"/>
      <c r="C253" s="2"/>
      <c r="D253" s="2"/>
      <c r="E253" s="2"/>
      <c r="F253" s="2"/>
    </row>
    <row r="254" spans="1:6" ht="12.75" x14ac:dyDescent="0.2">
      <c r="A254" s="2"/>
      <c r="B254" s="2"/>
      <c r="C254" s="2"/>
      <c r="D254" s="2"/>
      <c r="E254" s="2"/>
      <c r="F254" s="2"/>
    </row>
    <row r="255" spans="1:6" ht="12.75" x14ac:dyDescent="0.2">
      <c r="A255" s="2"/>
      <c r="B255" s="2"/>
      <c r="C255" s="2"/>
      <c r="D255" s="2"/>
      <c r="E255" s="2"/>
      <c r="F255" s="2"/>
    </row>
    <row r="256" spans="1:6" ht="12.75" x14ac:dyDescent="0.2">
      <c r="A256" s="2"/>
      <c r="B256" s="2"/>
      <c r="C256" s="2"/>
      <c r="D256" s="2"/>
      <c r="E256" s="2"/>
      <c r="F256" s="2"/>
    </row>
    <row r="257" spans="1:6" ht="12.75" x14ac:dyDescent="0.2">
      <c r="A257" s="2"/>
      <c r="B257" s="2"/>
      <c r="C257" s="2"/>
      <c r="D257" s="2"/>
      <c r="E257" s="2"/>
      <c r="F257" s="2"/>
    </row>
    <row r="258" spans="1:6" ht="12.75" x14ac:dyDescent="0.2">
      <c r="A258" s="2"/>
      <c r="B258" s="2"/>
      <c r="C258" s="2"/>
      <c r="D258" s="2"/>
      <c r="E258" s="2"/>
      <c r="F258" s="2"/>
    </row>
    <row r="259" spans="1:6" ht="12.75" x14ac:dyDescent="0.2">
      <c r="A259" s="2"/>
      <c r="B259" s="2"/>
      <c r="C259" s="2"/>
      <c r="D259" s="2"/>
      <c r="E259" s="2"/>
      <c r="F259" s="2"/>
    </row>
    <row r="260" spans="1:6" ht="12.75" x14ac:dyDescent="0.2">
      <c r="A260" s="2"/>
      <c r="B260" s="2"/>
      <c r="C260" s="2"/>
      <c r="D260" s="2"/>
      <c r="E260" s="2"/>
      <c r="F260" s="2"/>
    </row>
    <row r="261" spans="1:6" ht="12.75" x14ac:dyDescent="0.2">
      <c r="A261" s="2"/>
      <c r="B261" s="2"/>
      <c r="C261" s="2"/>
      <c r="D261" s="2"/>
      <c r="E261" s="2"/>
      <c r="F261" s="2"/>
    </row>
    <row r="262" spans="1:6" ht="12.75" x14ac:dyDescent="0.2">
      <c r="A262" s="2"/>
      <c r="B262" s="2"/>
      <c r="C262" s="2"/>
      <c r="D262" s="2"/>
      <c r="E262" s="2"/>
      <c r="F262" s="2"/>
    </row>
    <row r="263" spans="1:6" ht="12.75" x14ac:dyDescent="0.2">
      <c r="A263" s="2"/>
      <c r="B263" s="2"/>
      <c r="C263" s="2"/>
      <c r="D263" s="2"/>
      <c r="E263" s="2"/>
      <c r="F263" s="2"/>
    </row>
    <row r="264" spans="1:6" ht="12.75" x14ac:dyDescent="0.2">
      <c r="A264" s="2"/>
      <c r="B264" s="2"/>
      <c r="C264" s="2"/>
      <c r="D264" s="2"/>
      <c r="E264" s="2"/>
      <c r="F264" s="2"/>
    </row>
    <row r="265" spans="1:6" ht="12.75" x14ac:dyDescent="0.2">
      <c r="A265" s="2"/>
      <c r="B265" s="2"/>
      <c r="C265" s="2"/>
      <c r="D265" s="2"/>
      <c r="E265" s="2"/>
      <c r="F265" s="2"/>
    </row>
    <row r="266" spans="1:6" ht="12.75" x14ac:dyDescent="0.2">
      <c r="A266" s="2"/>
      <c r="B266" s="2"/>
      <c r="C266" s="2"/>
      <c r="D266" s="2"/>
      <c r="E266" s="2"/>
      <c r="F266" s="2"/>
    </row>
    <row r="267" spans="1:6" ht="12.75" x14ac:dyDescent="0.2">
      <c r="A267" s="2"/>
      <c r="B267" s="2"/>
      <c r="C267" s="2"/>
      <c r="D267" s="2"/>
      <c r="E267" s="2"/>
      <c r="F267" s="2"/>
    </row>
    <row r="268" spans="1:6" ht="12.75" x14ac:dyDescent="0.2">
      <c r="A268" s="2"/>
      <c r="B268" s="2"/>
      <c r="C268" s="2"/>
      <c r="D268" s="2"/>
      <c r="E268" s="2"/>
      <c r="F268" s="2"/>
    </row>
    <row r="269" spans="1:6" ht="12.75" x14ac:dyDescent="0.2">
      <c r="A269" s="2"/>
      <c r="B269" s="2"/>
      <c r="C269" s="2"/>
      <c r="D269" s="2"/>
      <c r="E269" s="2"/>
      <c r="F269" s="2"/>
    </row>
    <row r="270" spans="1:6" ht="12.75" x14ac:dyDescent="0.2">
      <c r="A270" s="2"/>
      <c r="B270" s="2"/>
      <c r="C270" s="2"/>
      <c r="D270" s="2"/>
      <c r="E270" s="2"/>
      <c r="F270" s="2"/>
    </row>
    <row r="271" spans="1:6" ht="12.75" x14ac:dyDescent="0.2">
      <c r="A271" s="2"/>
      <c r="B271" s="2"/>
      <c r="C271" s="2"/>
      <c r="D271" s="2"/>
      <c r="E271" s="2"/>
      <c r="F271" s="2"/>
    </row>
    <row r="272" spans="1:6" ht="12.75" x14ac:dyDescent="0.2">
      <c r="A272" s="2"/>
      <c r="B272" s="2"/>
      <c r="C272" s="2"/>
      <c r="D272" s="2"/>
      <c r="E272" s="2"/>
      <c r="F272" s="2"/>
    </row>
    <row r="273" spans="1:6" ht="12.75" x14ac:dyDescent="0.2">
      <c r="A273" s="2"/>
      <c r="B273" s="2"/>
      <c r="C273" s="2"/>
      <c r="D273" s="2"/>
      <c r="E273" s="2"/>
      <c r="F273" s="2"/>
    </row>
    <row r="274" spans="1:6" ht="12.75" x14ac:dyDescent="0.2">
      <c r="A274" s="2"/>
      <c r="B274" s="2"/>
      <c r="C274" s="2"/>
      <c r="D274" s="2"/>
      <c r="E274" s="2"/>
      <c r="F274" s="2"/>
    </row>
    <row r="275" spans="1:6" ht="12.75" x14ac:dyDescent="0.2">
      <c r="A275" s="2"/>
      <c r="B275" s="2"/>
      <c r="C275" s="2"/>
      <c r="D275" s="2"/>
      <c r="E275" s="2"/>
      <c r="F275" s="2"/>
    </row>
    <row r="276" spans="1:6" ht="12.75" x14ac:dyDescent="0.2">
      <c r="A276" s="2"/>
      <c r="B276" s="2"/>
      <c r="C276" s="2"/>
      <c r="D276" s="2"/>
      <c r="E276" s="2"/>
      <c r="F276" s="2"/>
    </row>
    <row r="277" spans="1:6" ht="12.75" x14ac:dyDescent="0.2">
      <c r="A277" s="2"/>
      <c r="B277" s="2"/>
      <c r="C277" s="2"/>
      <c r="D277" s="2"/>
      <c r="E277" s="2"/>
      <c r="F277" s="2"/>
    </row>
    <row r="278" spans="1:6" ht="12.75" x14ac:dyDescent="0.2">
      <c r="A278" s="2"/>
      <c r="B278" s="2"/>
      <c r="C278" s="2"/>
      <c r="D278" s="2"/>
      <c r="E278" s="2"/>
      <c r="F278" s="2"/>
    </row>
    <row r="279" spans="1:6" ht="12.75" x14ac:dyDescent="0.2">
      <c r="A279" s="2"/>
      <c r="B279" s="2"/>
      <c r="C279" s="2"/>
      <c r="D279" s="2"/>
      <c r="E279" s="2"/>
      <c r="F279" s="2"/>
    </row>
    <row r="280" spans="1:6" ht="12.75" x14ac:dyDescent="0.2">
      <c r="A280" s="2"/>
      <c r="B280" s="2"/>
      <c r="C280" s="2"/>
      <c r="D280" s="2"/>
      <c r="E280" s="2"/>
      <c r="F280" s="2"/>
    </row>
    <row r="281" spans="1:6" ht="12.75" x14ac:dyDescent="0.2">
      <c r="A281" s="2"/>
      <c r="B281" s="2"/>
      <c r="C281" s="2"/>
      <c r="D281" s="2"/>
      <c r="E281" s="2"/>
      <c r="F281" s="2"/>
    </row>
    <row r="282" spans="1:6" ht="12.75" x14ac:dyDescent="0.2">
      <c r="A282" s="2"/>
      <c r="B282" s="2"/>
      <c r="C282" s="2"/>
      <c r="D282" s="2"/>
      <c r="E282" s="2"/>
      <c r="F282" s="2"/>
    </row>
    <row r="283" spans="1:6" ht="12.75" x14ac:dyDescent="0.2">
      <c r="A283" s="2"/>
      <c r="B283" s="2"/>
      <c r="C283" s="2"/>
      <c r="D283" s="2"/>
      <c r="E283" s="2"/>
      <c r="F283" s="2"/>
    </row>
    <row r="284" spans="1:6" ht="12.75" x14ac:dyDescent="0.2">
      <c r="A284" s="2"/>
      <c r="B284" s="2"/>
      <c r="C284" s="2"/>
      <c r="D284" s="2"/>
      <c r="E284" s="2"/>
      <c r="F284" s="2"/>
    </row>
    <row r="285" spans="1:6" ht="12.75" x14ac:dyDescent="0.2">
      <c r="A285" s="2"/>
      <c r="B285" s="2"/>
      <c r="C285" s="2"/>
      <c r="D285" s="2"/>
      <c r="E285" s="2"/>
      <c r="F285" s="2"/>
    </row>
    <row r="286" spans="1:6" ht="12.75" x14ac:dyDescent="0.2">
      <c r="A286" s="2"/>
      <c r="B286" s="2"/>
      <c r="C286" s="2"/>
      <c r="D286" s="2"/>
      <c r="E286" s="2"/>
      <c r="F286" s="2"/>
    </row>
    <row r="287" spans="1:6" ht="12.75" x14ac:dyDescent="0.2">
      <c r="A287" s="2"/>
      <c r="B287" s="2"/>
      <c r="C287" s="2"/>
      <c r="D287" s="2"/>
      <c r="E287" s="2"/>
      <c r="F287" s="2"/>
    </row>
    <row r="288" spans="1:6" ht="12.75" x14ac:dyDescent="0.2">
      <c r="A288" s="2"/>
      <c r="B288" s="2"/>
      <c r="C288" s="2"/>
      <c r="D288" s="2"/>
      <c r="E288" s="2"/>
      <c r="F288" s="2"/>
    </row>
    <row r="289" spans="1:6" ht="12.75" x14ac:dyDescent="0.2">
      <c r="A289" s="2"/>
      <c r="B289" s="2"/>
      <c r="C289" s="2"/>
      <c r="D289" s="2"/>
      <c r="E289" s="2"/>
      <c r="F289" s="2"/>
    </row>
    <row r="290" spans="1:6" ht="12.75" x14ac:dyDescent="0.2">
      <c r="A290" s="2"/>
      <c r="B290" s="2"/>
      <c r="C290" s="2"/>
      <c r="D290" s="2"/>
      <c r="E290" s="2"/>
      <c r="F290" s="2"/>
    </row>
    <row r="291" spans="1:6" ht="12.75" x14ac:dyDescent="0.2">
      <c r="A291" s="2"/>
      <c r="B291" s="2"/>
      <c r="C291" s="2"/>
      <c r="D291" s="2"/>
      <c r="E291" s="2"/>
      <c r="F291" s="2"/>
    </row>
    <row r="292" spans="1:6" ht="12.75" x14ac:dyDescent="0.2">
      <c r="A292" s="2"/>
      <c r="B292" s="2"/>
      <c r="C292" s="2"/>
      <c r="D292" s="2"/>
      <c r="E292" s="2"/>
      <c r="F292" s="2"/>
    </row>
    <row r="293" spans="1:6" ht="12.75" x14ac:dyDescent="0.2">
      <c r="A293" s="2"/>
      <c r="B293" s="2"/>
      <c r="C293" s="2"/>
      <c r="D293" s="2"/>
      <c r="E293" s="2"/>
      <c r="F293" s="2"/>
    </row>
    <row r="294" spans="1:6" ht="12.75" x14ac:dyDescent="0.2">
      <c r="A294" s="2"/>
      <c r="B294" s="2"/>
      <c r="C294" s="2"/>
      <c r="D294" s="2"/>
      <c r="E294" s="2"/>
      <c r="F294" s="2"/>
    </row>
    <row r="295" spans="1:6" ht="12.75" x14ac:dyDescent="0.2">
      <c r="A295" s="2"/>
      <c r="B295" s="2"/>
      <c r="C295" s="2"/>
      <c r="D295" s="2"/>
      <c r="E295" s="2"/>
      <c r="F295" s="2"/>
    </row>
    <row r="296" spans="1:6" ht="12.75" x14ac:dyDescent="0.2">
      <c r="A296" s="2"/>
      <c r="B296" s="2"/>
      <c r="C296" s="2"/>
      <c r="D296" s="2"/>
      <c r="E296" s="2"/>
      <c r="F296" s="2"/>
    </row>
    <row r="297" spans="1:6" ht="12.75" x14ac:dyDescent="0.2">
      <c r="A297" s="2"/>
      <c r="B297" s="2"/>
      <c r="C297" s="2"/>
      <c r="D297" s="2"/>
      <c r="E297" s="2"/>
      <c r="F297" s="2"/>
    </row>
    <row r="298" spans="1:6" ht="12.75" x14ac:dyDescent="0.2">
      <c r="A298" s="2"/>
      <c r="B298" s="2"/>
      <c r="C298" s="2"/>
      <c r="D298" s="2"/>
      <c r="E298" s="2"/>
      <c r="F298" s="2"/>
    </row>
    <row r="299" spans="1:6" ht="12.75" x14ac:dyDescent="0.2">
      <c r="A299" s="2"/>
      <c r="B299" s="2"/>
      <c r="C299" s="2"/>
      <c r="D299" s="2"/>
      <c r="E299" s="2"/>
      <c r="F299" s="2"/>
    </row>
    <row r="300" spans="1:6" ht="12.75" x14ac:dyDescent="0.2">
      <c r="A300" s="2"/>
      <c r="B300" s="2"/>
      <c r="C300" s="2"/>
      <c r="D300" s="2"/>
      <c r="E300" s="2"/>
      <c r="F300" s="2"/>
    </row>
    <row r="301" spans="1:6" ht="12.75" x14ac:dyDescent="0.2">
      <c r="A301" s="2"/>
      <c r="B301" s="2"/>
      <c r="C301" s="2"/>
      <c r="D301" s="2"/>
      <c r="E301" s="2"/>
      <c r="F301" s="2"/>
    </row>
    <row r="302" spans="1:6" ht="12.75" x14ac:dyDescent="0.2">
      <c r="A302" s="2"/>
      <c r="B302" s="2"/>
      <c r="C302" s="2"/>
      <c r="D302" s="2"/>
      <c r="E302" s="2"/>
      <c r="F302" s="2"/>
    </row>
    <row r="303" spans="1:6" ht="12.75" x14ac:dyDescent="0.2">
      <c r="A303" s="2"/>
      <c r="B303" s="2"/>
      <c r="C303" s="2"/>
      <c r="D303" s="2"/>
      <c r="E303" s="2"/>
      <c r="F303" s="2"/>
    </row>
    <row r="304" spans="1:6" ht="12.75" x14ac:dyDescent="0.2">
      <c r="A304" s="2"/>
      <c r="B304" s="2"/>
      <c r="C304" s="2"/>
      <c r="D304" s="2"/>
      <c r="E304" s="2"/>
      <c r="F304" s="2"/>
    </row>
    <row r="305" spans="1:6" ht="12.75" x14ac:dyDescent="0.2">
      <c r="A305" s="2"/>
      <c r="B305" s="2"/>
      <c r="C305" s="2"/>
      <c r="D305" s="2"/>
      <c r="E305" s="2"/>
      <c r="F305" s="2"/>
    </row>
    <row r="306" spans="1:6" ht="12.75" x14ac:dyDescent="0.2">
      <c r="A306" s="2"/>
      <c r="B306" s="2"/>
      <c r="C306" s="2"/>
      <c r="D306" s="2"/>
      <c r="E306" s="2"/>
      <c r="F306" s="2"/>
    </row>
    <row r="307" spans="1:6" ht="12.75" x14ac:dyDescent="0.2">
      <c r="A307" s="2"/>
      <c r="B307" s="2"/>
      <c r="C307" s="2"/>
      <c r="D307" s="2"/>
      <c r="E307" s="2"/>
      <c r="F307" s="2"/>
    </row>
    <row r="308" spans="1:6" ht="12.75" x14ac:dyDescent="0.2">
      <c r="A308" s="2"/>
      <c r="B308" s="2"/>
      <c r="C308" s="2"/>
      <c r="D308" s="2"/>
      <c r="E308" s="2"/>
      <c r="F308" s="2"/>
    </row>
    <row r="309" spans="1:6" ht="12.75" x14ac:dyDescent="0.2">
      <c r="A309" s="2"/>
      <c r="B309" s="2"/>
      <c r="C309" s="2"/>
      <c r="D309" s="2"/>
      <c r="E309" s="2"/>
      <c r="F309" s="2"/>
    </row>
    <row r="310" spans="1:6" ht="12.75" x14ac:dyDescent="0.2">
      <c r="A310" s="2"/>
      <c r="B310" s="2"/>
      <c r="C310" s="2"/>
      <c r="D310" s="2"/>
      <c r="E310" s="2"/>
      <c r="F310" s="2"/>
    </row>
    <row r="311" spans="1:6" ht="12.75" x14ac:dyDescent="0.2">
      <c r="A311" s="2"/>
      <c r="B311" s="2"/>
      <c r="C311" s="2"/>
      <c r="D311" s="2"/>
      <c r="E311" s="2"/>
      <c r="F311" s="2"/>
    </row>
    <row r="312" spans="1:6" ht="12.75" x14ac:dyDescent="0.2">
      <c r="A312" s="2"/>
      <c r="B312" s="2"/>
      <c r="C312" s="2"/>
      <c r="D312" s="2"/>
      <c r="E312" s="2"/>
      <c r="F312" s="2"/>
    </row>
    <row r="313" spans="1:6" ht="12.75" x14ac:dyDescent="0.2">
      <c r="A313" s="2"/>
      <c r="B313" s="2"/>
      <c r="C313" s="2"/>
      <c r="D313" s="2"/>
      <c r="E313" s="2"/>
      <c r="F313" s="2"/>
    </row>
    <row r="314" spans="1:6" ht="12.75" x14ac:dyDescent="0.2">
      <c r="A314" s="2"/>
      <c r="B314" s="2"/>
      <c r="C314" s="2"/>
      <c r="D314" s="2"/>
      <c r="E314" s="2"/>
      <c r="F314" s="2"/>
    </row>
    <row r="315" spans="1:6" ht="12.75" x14ac:dyDescent="0.2">
      <c r="A315" s="2"/>
      <c r="B315" s="2"/>
      <c r="C315" s="2"/>
      <c r="D315" s="2"/>
      <c r="E315" s="2"/>
      <c r="F315" s="2"/>
    </row>
    <row r="316" spans="1:6" ht="12.75" x14ac:dyDescent="0.2">
      <c r="A316" s="2"/>
      <c r="B316" s="2"/>
      <c r="C316" s="2"/>
      <c r="D316" s="2"/>
      <c r="E316" s="2"/>
      <c r="F316" s="2"/>
    </row>
    <row r="317" spans="1:6" ht="12.75" x14ac:dyDescent="0.2">
      <c r="A317" s="2"/>
      <c r="B317" s="2"/>
      <c r="C317" s="2"/>
      <c r="D317" s="2"/>
      <c r="E317" s="2"/>
      <c r="F317" s="2"/>
    </row>
    <row r="318" spans="1:6" ht="12.75" x14ac:dyDescent="0.2">
      <c r="A318" s="2"/>
      <c r="B318" s="2"/>
      <c r="C318" s="2"/>
      <c r="D318" s="2"/>
      <c r="E318" s="2"/>
      <c r="F318" s="2"/>
    </row>
    <row r="319" spans="1:6" ht="12.75" x14ac:dyDescent="0.2">
      <c r="A319" s="2"/>
      <c r="B319" s="2"/>
      <c r="C319" s="2"/>
      <c r="D319" s="2"/>
      <c r="E319" s="2"/>
      <c r="F319" s="2"/>
    </row>
    <row r="320" spans="1:6" ht="12.75" x14ac:dyDescent="0.2">
      <c r="A320" s="2"/>
      <c r="B320" s="2"/>
      <c r="C320" s="2"/>
      <c r="D320" s="2"/>
      <c r="E320" s="2"/>
      <c r="F320" s="2"/>
    </row>
    <row r="321" spans="1:6" ht="12.75" x14ac:dyDescent="0.2">
      <c r="A321" s="2"/>
      <c r="B321" s="2"/>
      <c r="C321" s="2"/>
      <c r="D321" s="2"/>
      <c r="E321" s="2"/>
      <c r="F321" s="2"/>
    </row>
    <row r="322" spans="1:6" ht="12.75" x14ac:dyDescent="0.2">
      <c r="A322" s="2"/>
      <c r="B322" s="2"/>
      <c r="C322" s="2"/>
      <c r="D322" s="2"/>
      <c r="E322" s="2"/>
      <c r="F322" s="2"/>
    </row>
    <row r="323" spans="1:6" ht="12.75" x14ac:dyDescent="0.2">
      <c r="A323" s="2"/>
      <c r="B323" s="2"/>
      <c r="C323" s="2"/>
      <c r="D323" s="2"/>
      <c r="E323" s="2"/>
      <c r="F323" s="2"/>
    </row>
    <row r="324" spans="1:6" ht="12.75" x14ac:dyDescent="0.2">
      <c r="A324" s="2"/>
      <c r="B324" s="2"/>
      <c r="C324" s="2"/>
      <c r="D324" s="2"/>
      <c r="E324" s="2"/>
      <c r="F324" s="2"/>
    </row>
    <row r="325" spans="1:6" ht="12.75" x14ac:dyDescent="0.2">
      <c r="A325" s="2"/>
      <c r="B325" s="2"/>
      <c r="C325" s="2"/>
      <c r="D325" s="2"/>
      <c r="E325" s="2"/>
      <c r="F325" s="2"/>
    </row>
    <row r="326" spans="1:6" ht="12.75" x14ac:dyDescent="0.2">
      <c r="A326" s="2"/>
      <c r="B326" s="2"/>
      <c r="C326" s="2"/>
      <c r="D326" s="2"/>
      <c r="E326" s="2"/>
      <c r="F326" s="2"/>
    </row>
    <row r="327" spans="1:6" ht="12.75" x14ac:dyDescent="0.2">
      <c r="A327" s="2"/>
      <c r="B327" s="2"/>
      <c r="C327" s="2"/>
      <c r="D327" s="2"/>
      <c r="E327" s="2"/>
      <c r="F327" s="2"/>
    </row>
    <row r="328" spans="1:6" ht="12.75" x14ac:dyDescent="0.2">
      <c r="A328" s="2"/>
      <c r="B328" s="2"/>
      <c r="C328" s="2"/>
      <c r="D328" s="2"/>
      <c r="E328" s="2"/>
      <c r="F328" s="2"/>
    </row>
    <row r="329" spans="1:6" ht="12.75" x14ac:dyDescent="0.2">
      <c r="A329" s="2"/>
      <c r="B329" s="2"/>
      <c r="C329" s="2"/>
      <c r="D329" s="2"/>
      <c r="E329" s="2"/>
      <c r="F329" s="2"/>
    </row>
    <row r="330" spans="1:6" ht="12.75" x14ac:dyDescent="0.2">
      <c r="A330" s="2"/>
      <c r="B330" s="2"/>
      <c r="C330" s="2"/>
      <c r="D330" s="2"/>
      <c r="E330" s="2"/>
      <c r="F330" s="2"/>
    </row>
    <row r="331" spans="1:6" ht="12.75" x14ac:dyDescent="0.2">
      <c r="A331" s="2"/>
      <c r="B331" s="2"/>
      <c r="C331" s="2"/>
      <c r="D331" s="2"/>
      <c r="E331" s="2"/>
      <c r="F331" s="2"/>
    </row>
    <row r="332" spans="1:6" ht="12.75" x14ac:dyDescent="0.2">
      <c r="A332" s="2"/>
      <c r="B332" s="2"/>
      <c r="C332" s="2"/>
      <c r="D332" s="2"/>
      <c r="E332" s="2"/>
      <c r="F332" s="2"/>
    </row>
    <row r="333" spans="1:6" ht="12.75" x14ac:dyDescent="0.2">
      <c r="A333" s="2"/>
      <c r="B333" s="2"/>
      <c r="C333" s="2"/>
      <c r="D333" s="2"/>
      <c r="E333" s="2"/>
      <c r="F333" s="2"/>
    </row>
    <row r="334" spans="1:6" ht="12.75" x14ac:dyDescent="0.2">
      <c r="A334" s="2"/>
      <c r="B334" s="2"/>
      <c r="C334" s="2"/>
      <c r="D334" s="2"/>
      <c r="E334" s="2"/>
      <c r="F334" s="2"/>
    </row>
    <row r="335" spans="1:6" ht="12.75" x14ac:dyDescent="0.2">
      <c r="A335" s="2"/>
      <c r="B335" s="2"/>
      <c r="C335" s="2"/>
      <c r="D335" s="2"/>
      <c r="E335" s="2"/>
      <c r="F335" s="2"/>
    </row>
    <row r="336" spans="1:6" ht="12.75" x14ac:dyDescent="0.2">
      <c r="A336" s="2"/>
      <c r="B336" s="2"/>
      <c r="C336" s="2"/>
      <c r="D336" s="2"/>
      <c r="E336" s="2"/>
      <c r="F336" s="2"/>
    </row>
    <row r="337" spans="1:6" ht="12.75" x14ac:dyDescent="0.2">
      <c r="A337" s="2"/>
      <c r="B337" s="2"/>
      <c r="C337" s="2"/>
      <c r="D337" s="2"/>
      <c r="E337" s="2"/>
      <c r="F337" s="2"/>
    </row>
    <row r="338" spans="1:6" ht="12.75" x14ac:dyDescent="0.2">
      <c r="A338" s="2"/>
      <c r="B338" s="2"/>
      <c r="C338" s="2"/>
      <c r="D338" s="2"/>
      <c r="E338" s="2"/>
      <c r="F338" s="2"/>
    </row>
    <row r="339" spans="1:6" ht="12.75" x14ac:dyDescent="0.2">
      <c r="A339" s="2"/>
      <c r="B339" s="2"/>
      <c r="C339" s="2"/>
      <c r="D339" s="2"/>
      <c r="E339" s="2"/>
      <c r="F339" s="2"/>
    </row>
    <row r="340" spans="1:6" ht="12.75" x14ac:dyDescent="0.2">
      <c r="A340" s="2"/>
      <c r="B340" s="2"/>
      <c r="C340" s="2"/>
      <c r="D340" s="2"/>
      <c r="E340" s="2"/>
      <c r="F340" s="2"/>
    </row>
    <row r="341" spans="1:6" ht="12.75" x14ac:dyDescent="0.2">
      <c r="A341" s="2"/>
      <c r="B341" s="2"/>
      <c r="C341" s="2"/>
      <c r="D341" s="2"/>
      <c r="E341" s="2"/>
      <c r="F341" s="2"/>
    </row>
    <row r="342" spans="1:6" ht="12.75" x14ac:dyDescent="0.2">
      <c r="A342" s="2"/>
      <c r="B342" s="2"/>
      <c r="C342" s="2"/>
      <c r="D342" s="2"/>
      <c r="E342" s="2"/>
      <c r="F342" s="2"/>
    </row>
    <row r="343" spans="1:6" ht="12.75" x14ac:dyDescent="0.2">
      <c r="A343" s="2"/>
      <c r="B343" s="2"/>
      <c r="C343" s="2"/>
      <c r="D343" s="2"/>
      <c r="E343" s="2"/>
      <c r="F343" s="2"/>
    </row>
    <row r="344" spans="1:6" ht="12.75" x14ac:dyDescent="0.2">
      <c r="A344" s="2"/>
      <c r="B344" s="2"/>
      <c r="C344" s="2"/>
      <c r="D344" s="2"/>
      <c r="E344" s="2"/>
      <c r="F344" s="2"/>
    </row>
    <row r="345" spans="1:6" ht="12.75" x14ac:dyDescent="0.2">
      <c r="A345" s="2"/>
      <c r="B345" s="2"/>
      <c r="C345" s="2"/>
      <c r="D345" s="2"/>
      <c r="E345" s="2"/>
      <c r="F345" s="2"/>
    </row>
    <row r="346" spans="1:6" ht="12.75" x14ac:dyDescent="0.2">
      <c r="A346" s="2"/>
      <c r="B346" s="2"/>
      <c r="C346" s="2"/>
      <c r="D346" s="2"/>
      <c r="E346" s="2"/>
      <c r="F346" s="2"/>
    </row>
    <row r="347" spans="1:6" ht="12.75" x14ac:dyDescent="0.2">
      <c r="A347" s="2"/>
      <c r="B347" s="2"/>
      <c r="C347" s="2"/>
      <c r="D347" s="2"/>
      <c r="E347" s="2"/>
      <c r="F347" s="2"/>
    </row>
    <row r="348" spans="1:6" ht="12.75" x14ac:dyDescent="0.2">
      <c r="A348" s="2"/>
      <c r="B348" s="2"/>
      <c r="C348" s="2"/>
      <c r="D348" s="2"/>
      <c r="E348" s="2"/>
      <c r="F348" s="2"/>
    </row>
    <row r="349" spans="1:6" ht="12.75" x14ac:dyDescent="0.2">
      <c r="A349" s="2"/>
      <c r="B349" s="2"/>
      <c r="C349" s="2"/>
      <c r="D349" s="2"/>
      <c r="E349" s="2"/>
      <c r="F349" s="2"/>
    </row>
    <row r="350" spans="1:6" ht="12.75" x14ac:dyDescent="0.2">
      <c r="A350" s="2"/>
      <c r="B350" s="2"/>
      <c r="C350" s="2"/>
      <c r="D350" s="2"/>
      <c r="E350" s="2"/>
      <c r="F350" s="2"/>
    </row>
    <row r="351" spans="1:6" ht="12.75" x14ac:dyDescent="0.2">
      <c r="A351" s="2"/>
      <c r="B351" s="2"/>
      <c r="C351" s="2"/>
      <c r="D351" s="2"/>
      <c r="E351" s="2"/>
      <c r="F351" s="2"/>
    </row>
    <row r="352" spans="1:6" ht="12.75" x14ac:dyDescent="0.2">
      <c r="A352" s="2"/>
      <c r="B352" s="2"/>
      <c r="C352" s="2"/>
      <c r="D352" s="2"/>
      <c r="E352" s="2"/>
      <c r="F352" s="2"/>
    </row>
    <row r="353" spans="1:6" ht="12.75" x14ac:dyDescent="0.2">
      <c r="A353" s="2"/>
      <c r="B353" s="2"/>
      <c r="C353" s="2"/>
      <c r="D353" s="2"/>
      <c r="E353" s="2"/>
      <c r="F353" s="2"/>
    </row>
    <row r="354" spans="1:6" ht="12.75" x14ac:dyDescent="0.2">
      <c r="A354" s="2"/>
      <c r="B354" s="2"/>
      <c r="C354" s="2"/>
      <c r="D354" s="2"/>
      <c r="E354" s="2"/>
      <c r="F354" s="2"/>
    </row>
    <row r="355" spans="1:6" ht="12.75" x14ac:dyDescent="0.2">
      <c r="A355" s="2"/>
      <c r="B355" s="2"/>
      <c r="C355" s="2"/>
      <c r="D355" s="2"/>
      <c r="E355" s="2"/>
      <c r="F355" s="2"/>
    </row>
    <row r="356" spans="1:6" ht="12.75" x14ac:dyDescent="0.2">
      <c r="A356" s="2"/>
      <c r="B356" s="2"/>
      <c r="C356" s="2"/>
      <c r="D356" s="2"/>
      <c r="E356" s="2"/>
      <c r="F356" s="2"/>
    </row>
    <row r="357" spans="1:6" ht="12.75" x14ac:dyDescent="0.2">
      <c r="A357" s="2"/>
      <c r="B357" s="2"/>
      <c r="C357" s="2"/>
      <c r="D357" s="2"/>
      <c r="E357" s="2"/>
      <c r="F357" s="2"/>
    </row>
    <row r="358" spans="1:6" ht="12.75" x14ac:dyDescent="0.2">
      <c r="A358" s="2"/>
      <c r="B358" s="2"/>
      <c r="C358" s="2"/>
      <c r="D358" s="2"/>
      <c r="E358" s="2"/>
      <c r="F358" s="2"/>
    </row>
    <row r="359" spans="1:6" ht="12.75" x14ac:dyDescent="0.2">
      <c r="A359" s="2"/>
      <c r="B359" s="2"/>
      <c r="C359" s="2"/>
      <c r="D359" s="2"/>
      <c r="E359" s="2"/>
      <c r="F359" s="2"/>
    </row>
    <row r="360" spans="1:6" ht="12.75" x14ac:dyDescent="0.2">
      <c r="A360" s="2"/>
      <c r="B360" s="2"/>
      <c r="C360" s="2"/>
      <c r="D360" s="2"/>
      <c r="E360" s="2"/>
      <c r="F360" s="2"/>
    </row>
    <row r="361" spans="1:6" ht="12.75" x14ac:dyDescent="0.2">
      <c r="A361" s="2"/>
      <c r="B361" s="2"/>
      <c r="C361" s="2"/>
      <c r="D361" s="2"/>
      <c r="E361" s="2"/>
      <c r="F361" s="2"/>
    </row>
    <row r="362" spans="1:6" ht="12.75" x14ac:dyDescent="0.2">
      <c r="A362" s="2"/>
      <c r="B362" s="2"/>
      <c r="C362" s="2"/>
      <c r="D362" s="2"/>
      <c r="E362" s="2"/>
      <c r="F362" s="2"/>
    </row>
    <row r="363" spans="1:6" ht="12.75" x14ac:dyDescent="0.2">
      <c r="A363" s="2"/>
      <c r="B363" s="2"/>
      <c r="C363" s="2"/>
      <c r="D363" s="2"/>
      <c r="E363" s="2"/>
      <c r="F363" s="2"/>
    </row>
    <row r="364" spans="1:6" ht="12.75" x14ac:dyDescent="0.2">
      <c r="A364" s="2"/>
      <c r="B364" s="2"/>
      <c r="C364" s="2"/>
      <c r="D364" s="2"/>
      <c r="E364" s="2"/>
      <c r="F364" s="2"/>
    </row>
    <row r="365" spans="1:6" ht="12.75" x14ac:dyDescent="0.2">
      <c r="A365" s="2"/>
      <c r="B365" s="2"/>
      <c r="C365" s="2"/>
      <c r="D365" s="2"/>
      <c r="E365" s="2"/>
      <c r="F365" s="2"/>
    </row>
    <row r="366" spans="1:6" ht="12.75" x14ac:dyDescent="0.2">
      <c r="A366" s="2"/>
      <c r="B366" s="2"/>
      <c r="C366" s="2"/>
      <c r="D366" s="2"/>
      <c r="E366" s="2"/>
      <c r="F366" s="2"/>
    </row>
    <row r="367" spans="1:6" ht="12.75" x14ac:dyDescent="0.2">
      <c r="A367" s="2"/>
      <c r="B367" s="2"/>
      <c r="C367" s="2"/>
      <c r="D367" s="2"/>
      <c r="E367" s="2"/>
      <c r="F367" s="2"/>
    </row>
    <row r="368" spans="1:6" ht="12.75" x14ac:dyDescent="0.2">
      <c r="A368" s="2"/>
      <c r="B368" s="2"/>
      <c r="C368" s="2"/>
      <c r="D368" s="2"/>
      <c r="E368" s="2"/>
      <c r="F368" s="2"/>
    </row>
    <row r="369" spans="1:6" ht="12.75" x14ac:dyDescent="0.2">
      <c r="A369" s="2"/>
      <c r="B369" s="2"/>
      <c r="C369" s="2"/>
      <c r="D369" s="2"/>
      <c r="E369" s="2"/>
      <c r="F369" s="2"/>
    </row>
    <row r="370" spans="1:6" ht="12.75" x14ac:dyDescent="0.2">
      <c r="A370" s="2"/>
      <c r="B370" s="2"/>
      <c r="C370" s="2"/>
      <c r="D370" s="2"/>
      <c r="E370" s="2"/>
      <c r="F370" s="2"/>
    </row>
    <row r="371" spans="1:6" ht="12.75" x14ac:dyDescent="0.2">
      <c r="A371" s="2"/>
      <c r="B371" s="2"/>
      <c r="C371" s="2"/>
      <c r="D371" s="2"/>
      <c r="E371" s="2"/>
      <c r="F371" s="2"/>
    </row>
    <row r="372" spans="1:6" ht="12.75" x14ac:dyDescent="0.2">
      <c r="A372" s="2"/>
      <c r="B372" s="2"/>
      <c r="C372" s="2"/>
      <c r="D372" s="2"/>
      <c r="E372" s="2"/>
      <c r="F372" s="2"/>
    </row>
    <row r="373" spans="1:6" ht="12.75" x14ac:dyDescent="0.2">
      <c r="A373" s="2"/>
      <c r="B373" s="2"/>
      <c r="C373" s="2"/>
      <c r="D373" s="2"/>
      <c r="E373" s="2"/>
      <c r="F373" s="2"/>
    </row>
    <row r="374" spans="1:6" ht="12.75" x14ac:dyDescent="0.2">
      <c r="A374" s="2"/>
      <c r="B374" s="2"/>
      <c r="C374" s="2"/>
      <c r="D374" s="2"/>
      <c r="E374" s="2"/>
      <c r="F374" s="2"/>
    </row>
    <row r="375" spans="1:6" ht="12.75" x14ac:dyDescent="0.2">
      <c r="A375" s="2"/>
      <c r="B375" s="2"/>
      <c r="C375" s="2"/>
      <c r="D375" s="2"/>
      <c r="E375" s="2"/>
      <c r="F375" s="2"/>
    </row>
    <row r="376" spans="1:6" ht="12.75" x14ac:dyDescent="0.2">
      <c r="A376" s="2"/>
      <c r="B376" s="2"/>
      <c r="C376" s="2"/>
      <c r="D376" s="2"/>
      <c r="E376" s="2"/>
      <c r="F376" s="2"/>
    </row>
    <row r="377" spans="1:6" ht="12.75" x14ac:dyDescent="0.2">
      <c r="A377" s="2"/>
      <c r="B377" s="2"/>
      <c r="C377" s="2"/>
      <c r="D377" s="2"/>
      <c r="E377" s="2"/>
      <c r="F377" s="2"/>
    </row>
    <row r="378" spans="1:6" ht="12.75" x14ac:dyDescent="0.2">
      <c r="A378" s="2"/>
      <c r="B378" s="2"/>
      <c r="C378" s="2"/>
      <c r="D378" s="2"/>
      <c r="E378" s="2"/>
      <c r="F378" s="2"/>
    </row>
    <row r="379" spans="1:6" ht="12.75" x14ac:dyDescent="0.2">
      <c r="A379" s="2"/>
      <c r="B379" s="2"/>
      <c r="C379" s="2"/>
      <c r="D379" s="2"/>
      <c r="E379" s="2"/>
      <c r="F379" s="2"/>
    </row>
    <row r="380" spans="1:6" ht="12.75" x14ac:dyDescent="0.2">
      <c r="A380" s="2"/>
      <c r="B380" s="2"/>
      <c r="C380" s="2"/>
      <c r="D380" s="2"/>
      <c r="E380" s="2"/>
      <c r="F380" s="2"/>
    </row>
    <row r="381" spans="1:6" ht="12.75" x14ac:dyDescent="0.2">
      <c r="A381" s="2"/>
      <c r="B381" s="2"/>
      <c r="C381" s="2"/>
      <c r="D381" s="2"/>
      <c r="E381" s="2"/>
      <c r="F381" s="2"/>
    </row>
    <row r="382" spans="1:6" ht="12.75" x14ac:dyDescent="0.2">
      <c r="A382" s="2"/>
      <c r="B382" s="2"/>
      <c r="C382" s="2"/>
      <c r="D382" s="2"/>
      <c r="E382" s="2"/>
      <c r="F382" s="2"/>
    </row>
    <row r="383" spans="1:6" ht="12.75" x14ac:dyDescent="0.2">
      <c r="A383" s="2"/>
      <c r="B383" s="2"/>
      <c r="C383" s="2"/>
      <c r="D383" s="2"/>
      <c r="E383" s="2"/>
      <c r="F383" s="2"/>
    </row>
    <row r="384" spans="1:6" ht="12.75" x14ac:dyDescent="0.2">
      <c r="A384" s="2"/>
      <c r="B384" s="2"/>
      <c r="C384" s="2"/>
      <c r="D384" s="2"/>
      <c r="E384" s="2"/>
      <c r="F384" s="2"/>
    </row>
    <row r="385" spans="1:6" ht="12.75" x14ac:dyDescent="0.2">
      <c r="A385" s="2"/>
      <c r="B385" s="2"/>
      <c r="C385" s="2"/>
      <c r="D385" s="2"/>
      <c r="E385" s="2"/>
      <c r="F385" s="2"/>
    </row>
    <row r="386" spans="1:6" ht="12.75" x14ac:dyDescent="0.2">
      <c r="A386" s="2"/>
      <c r="B386" s="2"/>
      <c r="C386" s="2"/>
      <c r="D386" s="2"/>
      <c r="E386" s="2"/>
      <c r="F386" s="2"/>
    </row>
    <row r="387" spans="1:6" ht="12.75" x14ac:dyDescent="0.2">
      <c r="A387" s="2"/>
      <c r="B387" s="2"/>
      <c r="C387" s="2"/>
      <c r="D387" s="2"/>
      <c r="E387" s="2"/>
      <c r="F387" s="2"/>
    </row>
    <row r="388" spans="1:6" ht="12.75" x14ac:dyDescent="0.2">
      <c r="A388" s="2"/>
      <c r="B388" s="2"/>
      <c r="C388" s="2"/>
      <c r="D388" s="2"/>
      <c r="E388" s="2"/>
      <c r="F388" s="2"/>
    </row>
    <row r="389" spans="1:6" ht="12.75" x14ac:dyDescent="0.2">
      <c r="A389" s="2"/>
      <c r="B389" s="2"/>
      <c r="C389" s="2"/>
      <c r="D389" s="2"/>
      <c r="E389" s="2"/>
      <c r="F389" s="2"/>
    </row>
    <row r="390" spans="1:6" ht="12.75" x14ac:dyDescent="0.2">
      <c r="A390" s="2"/>
      <c r="B390" s="2"/>
      <c r="C390" s="2"/>
      <c r="D390" s="2"/>
      <c r="E390" s="2"/>
      <c r="F390" s="2"/>
    </row>
    <row r="391" spans="1:6" ht="12.75" x14ac:dyDescent="0.2">
      <c r="A391" s="2"/>
      <c r="B391" s="2"/>
      <c r="C391" s="2"/>
      <c r="D391" s="2"/>
      <c r="E391" s="2"/>
      <c r="F391" s="2"/>
    </row>
    <row r="392" spans="1:6" ht="12.75" x14ac:dyDescent="0.2">
      <c r="A392" s="2"/>
      <c r="B392" s="2"/>
      <c r="C392" s="2"/>
      <c r="D392" s="2"/>
      <c r="E392" s="2"/>
      <c r="F392" s="2"/>
    </row>
    <row r="393" spans="1:6" ht="12.75" x14ac:dyDescent="0.2">
      <c r="A393" s="2"/>
      <c r="B393" s="2"/>
      <c r="C393" s="2"/>
      <c r="D393" s="2"/>
      <c r="E393" s="2"/>
      <c r="F393" s="2"/>
    </row>
    <row r="394" spans="1:6" ht="12.75" x14ac:dyDescent="0.2">
      <c r="A394" s="2"/>
      <c r="B394" s="2"/>
      <c r="C394" s="2"/>
      <c r="D394" s="2"/>
      <c r="E394" s="2"/>
      <c r="F394" s="2"/>
    </row>
    <row r="395" spans="1:6" ht="12.75" x14ac:dyDescent="0.2">
      <c r="A395" s="2"/>
      <c r="B395" s="2"/>
      <c r="C395" s="2"/>
      <c r="D395" s="2"/>
      <c r="E395" s="2"/>
      <c r="F395" s="2"/>
    </row>
    <row r="396" spans="1:6" ht="12.75" x14ac:dyDescent="0.2">
      <c r="A396" s="2"/>
      <c r="B396" s="2"/>
      <c r="C396" s="2"/>
      <c r="D396" s="2"/>
      <c r="E396" s="2"/>
      <c r="F396" s="2"/>
    </row>
    <row r="397" spans="1:6" ht="12.75" x14ac:dyDescent="0.2">
      <c r="A397" s="2"/>
      <c r="B397" s="2"/>
      <c r="C397" s="2"/>
      <c r="D397" s="2"/>
      <c r="E397" s="2"/>
      <c r="F397" s="2"/>
    </row>
    <row r="398" spans="1:6" ht="12.75" x14ac:dyDescent="0.2">
      <c r="A398" s="2"/>
      <c r="B398" s="2"/>
      <c r="C398" s="2"/>
      <c r="D398" s="2"/>
      <c r="E398" s="2"/>
      <c r="F398" s="2"/>
    </row>
    <row r="399" spans="1:6" ht="12.75" x14ac:dyDescent="0.2">
      <c r="A399" s="2"/>
      <c r="B399" s="2"/>
      <c r="C399" s="2"/>
      <c r="D399" s="2"/>
      <c r="E399" s="2"/>
      <c r="F399" s="2"/>
    </row>
    <row r="400" spans="1:6" ht="12.75" x14ac:dyDescent="0.2">
      <c r="A400" s="2"/>
      <c r="B400" s="2"/>
      <c r="C400" s="2"/>
      <c r="D400" s="2"/>
      <c r="E400" s="2"/>
      <c r="F400" s="2"/>
    </row>
    <row r="401" spans="1:6" ht="12.75" x14ac:dyDescent="0.2">
      <c r="A401" s="2"/>
      <c r="B401" s="2"/>
      <c r="C401" s="2"/>
      <c r="D401" s="2"/>
      <c r="E401" s="2"/>
      <c r="F401" s="2"/>
    </row>
    <row r="402" spans="1:6" ht="12.75" x14ac:dyDescent="0.2">
      <c r="A402" s="2"/>
      <c r="B402" s="2"/>
      <c r="C402" s="2"/>
      <c r="D402" s="2"/>
      <c r="E402" s="2"/>
      <c r="F402" s="2"/>
    </row>
    <row r="403" spans="1:6" ht="12.75" x14ac:dyDescent="0.2">
      <c r="A403" s="2"/>
      <c r="B403" s="2"/>
      <c r="C403" s="2"/>
      <c r="D403" s="2"/>
      <c r="E403" s="2"/>
      <c r="F403" s="2"/>
    </row>
    <row r="404" spans="1:6" ht="12.75" x14ac:dyDescent="0.2">
      <c r="A404" s="2"/>
      <c r="B404" s="2"/>
      <c r="C404" s="2"/>
      <c r="D404" s="2"/>
      <c r="E404" s="2"/>
      <c r="F404" s="2"/>
    </row>
    <row r="405" spans="1:6" ht="12.75" x14ac:dyDescent="0.2">
      <c r="A405" s="2"/>
      <c r="B405" s="2"/>
      <c r="C405" s="2"/>
      <c r="D405" s="2"/>
      <c r="E405" s="2"/>
      <c r="F405" s="2"/>
    </row>
    <row r="406" spans="1:6" ht="12.75" x14ac:dyDescent="0.2">
      <c r="A406" s="2"/>
      <c r="B406" s="2"/>
      <c r="C406" s="2"/>
      <c r="D406" s="2"/>
      <c r="E406" s="2"/>
      <c r="F406" s="2"/>
    </row>
    <row r="407" spans="1:6" ht="12.75" x14ac:dyDescent="0.2">
      <c r="A407" s="2"/>
      <c r="B407" s="2"/>
      <c r="C407" s="2"/>
      <c r="D407" s="2"/>
      <c r="E407" s="2"/>
      <c r="F407" s="2"/>
    </row>
    <row r="408" spans="1:6" ht="12.75" x14ac:dyDescent="0.2">
      <c r="A408" s="2"/>
      <c r="B408" s="2"/>
      <c r="C408" s="2"/>
      <c r="D408" s="2"/>
      <c r="E408" s="2"/>
      <c r="F408" s="2"/>
    </row>
    <row r="409" spans="1:6" ht="12.75" x14ac:dyDescent="0.2">
      <c r="A409" s="2"/>
      <c r="B409" s="2"/>
      <c r="C409" s="2"/>
      <c r="D409" s="2"/>
      <c r="E409" s="2"/>
      <c r="F409" s="2"/>
    </row>
    <row r="410" spans="1:6" ht="12.75" x14ac:dyDescent="0.2">
      <c r="A410" s="2"/>
      <c r="B410" s="2"/>
      <c r="C410" s="2"/>
      <c r="D410" s="2"/>
      <c r="E410" s="2"/>
      <c r="F410" s="2"/>
    </row>
    <row r="411" spans="1:6" ht="12.75" x14ac:dyDescent="0.2">
      <c r="A411" s="2"/>
      <c r="B411" s="2"/>
      <c r="C411" s="2"/>
      <c r="D411" s="2"/>
      <c r="E411" s="2"/>
      <c r="F411" s="2"/>
    </row>
    <row r="412" spans="1:6" ht="12.75" x14ac:dyDescent="0.2">
      <c r="A412" s="2"/>
      <c r="B412" s="2"/>
      <c r="C412" s="2"/>
      <c r="D412" s="2"/>
      <c r="E412" s="2"/>
      <c r="F412" s="2"/>
    </row>
    <row r="413" spans="1:6" ht="12.75" x14ac:dyDescent="0.2">
      <c r="A413" s="2"/>
      <c r="B413" s="2"/>
      <c r="C413" s="2"/>
      <c r="D413" s="2"/>
      <c r="E413" s="2"/>
      <c r="F413" s="2"/>
    </row>
    <row r="414" spans="1:6" ht="12.75" x14ac:dyDescent="0.2">
      <c r="A414" s="2"/>
      <c r="B414" s="2"/>
      <c r="C414" s="2"/>
      <c r="D414" s="2"/>
      <c r="E414" s="2"/>
      <c r="F414" s="2"/>
    </row>
    <row r="415" spans="1:6" ht="12.75" x14ac:dyDescent="0.2">
      <c r="A415" s="2"/>
      <c r="B415" s="2"/>
      <c r="C415" s="2"/>
      <c r="D415" s="2"/>
      <c r="E415" s="2"/>
      <c r="F415" s="2"/>
    </row>
    <row r="416" spans="1:6" ht="12.75" x14ac:dyDescent="0.2">
      <c r="A416" s="2"/>
      <c r="B416" s="2"/>
      <c r="C416" s="2"/>
      <c r="D416" s="2"/>
      <c r="E416" s="2"/>
      <c r="F416" s="2"/>
    </row>
    <row r="417" spans="1:6" ht="12.75" x14ac:dyDescent="0.2">
      <c r="A417" s="2"/>
      <c r="B417" s="2"/>
      <c r="C417" s="2"/>
      <c r="D417" s="2"/>
      <c r="E417" s="2"/>
      <c r="F417" s="2"/>
    </row>
    <row r="418" spans="1:6" ht="12.75" x14ac:dyDescent="0.2">
      <c r="A418" s="2"/>
      <c r="B418" s="2"/>
      <c r="C418" s="2"/>
      <c r="D418" s="2"/>
      <c r="E418" s="2"/>
      <c r="F418" s="2"/>
    </row>
    <row r="419" spans="1:6" ht="12.75" x14ac:dyDescent="0.2">
      <c r="A419" s="2"/>
      <c r="B419" s="2"/>
      <c r="C419" s="2"/>
      <c r="D419" s="2"/>
      <c r="E419" s="2"/>
      <c r="F419" s="2"/>
    </row>
    <row r="420" spans="1:6" ht="12.75" x14ac:dyDescent="0.2">
      <c r="A420" s="2"/>
      <c r="B420" s="2"/>
      <c r="C420" s="2"/>
      <c r="D420" s="2"/>
      <c r="E420" s="2"/>
      <c r="F420" s="2"/>
    </row>
    <row r="421" spans="1:6" ht="12.75" x14ac:dyDescent="0.2">
      <c r="A421" s="2"/>
      <c r="B421" s="2"/>
      <c r="C421" s="2"/>
      <c r="D421" s="2"/>
      <c r="E421" s="2"/>
      <c r="F421" s="2"/>
    </row>
    <row r="422" spans="1:6" ht="12.75" x14ac:dyDescent="0.2">
      <c r="A422" s="2"/>
      <c r="B422" s="2"/>
      <c r="C422" s="2"/>
      <c r="D422" s="2"/>
      <c r="E422" s="2"/>
      <c r="F422" s="2"/>
    </row>
    <row r="423" spans="1:6" ht="12.75" x14ac:dyDescent="0.2">
      <c r="A423" s="2"/>
      <c r="B423" s="2"/>
      <c r="C423" s="2"/>
      <c r="D423" s="2"/>
      <c r="E423" s="2"/>
      <c r="F423" s="2"/>
    </row>
    <row r="424" spans="1:6" ht="12.75" x14ac:dyDescent="0.2">
      <c r="A424" s="2"/>
      <c r="B424" s="2"/>
      <c r="C424" s="2"/>
      <c r="D424" s="2"/>
      <c r="E424" s="2"/>
      <c r="F424" s="2"/>
    </row>
    <row r="425" spans="1:6" ht="12.75" x14ac:dyDescent="0.2">
      <c r="A425" s="2"/>
      <c r="B425" s="2"/>
      <c r="C425" s="2"/>
      <c r="D425" s="2"/>
      <c r="E425" s="2"/>
      <c r="F425" s="2"/>
    </row>
    <row r="426" spans="1:6" ht="12.75" x14ac:dyDescent="0.2">
      <c r="A426" s="2"/>
      <c r="B426" s="2"/>
      <c r="C426" s="2"/>
      <c r="D426" s="2"/>
      <c r="E426" s="2"/>
      <c r="F426" s="2"/>
    </row>
    <row r="427" spans="1:6" ht="12.75" x14ac:dyDescent="0.2">
      <c r="A427" s="2"/>
      <c r="B427" s="2"/>
      <c r="C427" s="2"/>
      <c r="D427" s="2"/>
      <c r="E427" s="2"/>
      <c r="F427" s="2"/>
    </row>
    <row r="428" spans="1:6" ht="12.75" x14ac:dyDescent="0.2">
      <c r="A428" s="2"/>
      <c r="B428" s="2"/>
      <c r="C428" s="2"/>
      <c r="D428" s="2"/>
      <c r="E428" s="2"/>
      <c r="F428" s="2"/>
    </row>
    <row r="429" spans="1:6" ht="12.75" x14ac:dyDescent="0.2">
      <c r="A429" s="2"/>
      <c r="B429" s="2"/>
      <c r="C429" s="2"/>
      <c r="D429" s="2"/>
      <c r="E429" s="2"/>
      <c r="F429" s="2"/>
    </row>
    <row r="430" spans="1:6" ht="12.75" x14ac:dyDescent="0.2">
      <c r="A430" s="2"/>
      <c r="B430" s="2"/>
      <c r="C430" s="2"/>
      <c r="D430" s="2"/>
      <c r="E430" s="2"/>
      <c r="F430" s="2"/>
    </row>
    <row r="431" spans="1:6" ht="12.75" x14ac:dyDescent="0.2">
      <c r="A431" s="2"/>
      <c r="B431" s="2"/>
      <c r="C431" s="2"/>
      <c r="D431" s="2"/>
      <c r="E431" s="2"/>
      <c r="F431" s="2"/>
    </row>
    <row r="432" spans="1:6" ht="12.75" x14ac:dyDescent="0.2">
      <c r="A432" s="2"/>
      <c r="B432" s="2"/>
      <c r="C432" s="2"/>
      <c r="D432" s="2"/>
      <c r="E432" s="2"/>
      <c r="F432" s="2"/>
    </row>
    <row r="433" spans="1:6" ht="12.75" x14ac:dyDescent="0.2">
      <c r="A433" s="2"/>
      <c r="B433" s="2"/>
      <c r="C433" s="2"/>
      <c r="D433" s="2"/>
      <c r="E433" s="2"/>
      <c r="F433" s="2"/>
    </row>
    <row r="434" spans="1:6" ht="12.75" x14ac:dyDescent="0.2">
      <c r="A434" s="2"/>
      <c r="B434" s="2"/>
      <c r="C434" s="2"/>
      <c r="D434" s="2"/>
      <c r="E434" s="2"/>
      <c r="F434" s="2"/>
    </row>
    <row r="435" spans="1:6" ht="12.75" x14ac:dyDescent="0.2">
      <c r="A435" s="2"/>
      <c r="B435" s="2"/>
      <c r="C435" s="2"/>
      <c r="D435" s="2"/>
      <c r="E435" s="2"/>
      <c r="F435" s="2"/>
    </row>
    <row r="436" spans="1:6" ht="12.75" x14ac:dyDescent="0.2">
      <c r="A436" s="2"/>
      <c r="B436" s="2"/>
      <c r="C436" s="2"/>
      <c r="D436" s="2"/>
      <c r="E436" s="2"/>
      <c r="F436" s="2"/>
    </row>
    <row r="437" spans="1:6" ht="12.75" x14ac:dyDescent="0.2">
      <c r="A437" s="2"/>
      <c r="B437" s="2"/>
      <c r="C437" s="2"/>
      <c r="D437" s="2"/>
      <c r="E437" s="2"/>
      <c r="F437" s="2"/>
    </row>
    <row r="438" spans="1:6" ht="12.75" x14ac:dyDescent="0.2">
      <c r="A438" s="2"/>
      <c r="B438" s="2"/>
      <c r="C438" s="2"/>
      <c r="D438" s="2"/>
      <c r="E438" s="2"/>
      <c r="F438" s="2"/>
    </row>
    <row r="439" spans="1:6" ht="12.75" x14ac:dyDescent="0.2">
      <c r="A439" s="2"/>
      <c r="B439" s="2"/>
      <c r="C439" s="2"/>
      <c r="D439" s="2"/>
      <c r="E439" s="2"/>
      <c r="F439" s="2"/>
    </row>
    <row r="440" spans="1:6" ht="12.75" x14ac:dyDescent="0.2">
      <c r="A440" s="2"/>
      <c r="B440" s="2"/>
      <c r="C440" s="2"/>
      <c r="D440" s="2"/>
      <c r="E440" s="2"/>
      <c r="F440" s="2"/>
    </row>
    <row r="441" spans="1:6" ht="12.75" x14ac:dyDescent="0.2">
      <c r="A441" s="2"/>
      <c r="B441" s="2"/>
      <c r="C441" s="2"/>
      <c r="D441" s="2"/>
      <c r="E441" s="2"/>
      <c r="F441" s="2"/>
    </row>
    <row r="442" spans="1:6" ht="12.75" x14ac:dyDescent="0.2">
      <c r="A442" s="2"/>
      <c r="B442" s="2"/>
      <c r="C442" s="2"/>
      <c r="D442" s="2"/>
      <c r="E442" s="2"/>
      <c r="F442" s="2"/>
    </row>
    <row r="443" spans="1:6" ht="12.75" x14ac:dyDescent="0.2">
      <c r="A443" s="2"/>
      <c r="B443" s="2"/>
      <c r="C443" s="2"/>
      <c r="D443" s="2"/>
      <c r="E443" s="2"/>
      <c r="F443" s="2"/>
    </row>
    <row r="444" spans="1:6" ht="12.75" x14ac:dyDescent="0.2">
      <c r="A444" s="2"/>
      <c r="B444" s="2"/>
      <c r="C444" s="2"/>
      <c r="D444" s="2"/>
      <c r="E444" s="2"/>
      <c r="F444" s="2"/>
    </row>
    <row r="445" spans="1:6" ht="12.75" x14ac:dyDescent="0.2">
      <c r="A445" s="2"/>
      <c r="B445" s="2"/>
      <c r="C445" s="2"/>
      <c r="D445" s="2"/>
      <c r="E445" s="2"/>
      <c r="F445" s="2"/>
    </row>
    <row r="446" spans="1:6" ht="12.75" x14ac:dyDescent="0.2">
      <c r="A446" s="2"/>
      <c r="B446" s="2"/>
      <c r="C446" s="2"/>
      <c r="D446" s="2"/>
      <c r="E446" s="2"/>
      <c r="F446" s="2"/>
    </row>
    <row r="447" spans="1:6" ht="12.75" x14ac:dyDescent="0.2">
      <c r="A447" s="2"/>
      <c r="B447" s="2"/>
      <c r="C447" s="2"/>
      <c r="D447" s="2"/>
      <c r="E447" s="2"/>
      <c r="F447" s="2"/>
    </row>
    <row r="448" spans="1:6" ht="12.75" x14ac:dyDescent="0.2">
      <c r="A448" s="2"/>
      <c r="B448" s="2"/>
      <c r="C448" s="2"/>
      <c r="D448" s="2"/>
      <c r="E448" s="2"/>
      <c r="F448" s="2"/>
    </row>
    <row r="449" spans="1:6" ht="12.75" x14ac:dyDescent="0.2">
      <c r="A449" s="2"/>
      <c r="B449" s="2"/>
      <c r="C449" s="2"/>
      <c r="D449" s="2"/>
      <c r="E449" s="2"/>
      <c r="F449" s="2"/>
    </row>
    <row r="450" spans="1:6" ht="12.75" x14ac:dyDescent="0.2">
      <c r="A450" s="2"/>
      <c r="B450" s="2"/>
      <c r="C450" s="2"/>
      <c r="D450" s="2"/>
      <c r="E450" s="2"/>
      <c r="F450" s="2"/>
    </row>
    <row r="451" spans="1:6" ht="12.75" x14ac:dyDescent="0.2">
      <c r="A451" s="2"/>
      <c r="B451" s="2"/>
      <c r="C451" s="2"/>
      <c r="D451" s="2"/>
      <c r="E451" s="2"/>
      <c r="F451" s="2"/>
    </row>
    <row r="452" spans="1:6" ht="12.75" x14ac:dyDescent="0.2">
      <c r="A452" s="2"/>
      <c r="B452" s="2"/>
      <c r="C452" s="2"/>
      <c r="D452" s="2"/>
      <c r="E452" s="2"/>
      <c r="F452" s="2"/>
    </row>
    <row r="453" spans="1:6" ht="12.75" x14ac:dyDescent="0.2">
      <c r="A453" s="2"/>
      <c r="B453" s="2"/>
      <c r="C453" s="2"/>
      <c r="D453" s="2"/>
      <c r="E453" s="2"/>
      <c r="F453" s="2"/>
    </row>
    <row r="454" spans="1:6" ht="12.75" x14ac:dyDescent="0.2">
      <c r="A454" s="2"/>
      <c r="B454" s="2"/>
      <c r="C454" s="2"/>
      <c r="D454" s="2"/>
      <c r="E454" s="2"/>
      <c r="F454" s="2"/>
    </row>
    <row r="455" spans="1:6" ht="12.75" x14ac:dyDescent="0.2">
      <c r="A455" s="2"/>
      <c r="B455" s="2"/>
      <c r="C455" s="2"/>
      <c r="D455" s="2"/>
      <c r="E455" s="2"/>
      <c r="F455" s="2"/>
    </row>
    <row r="456" spans="1:6" ht="12.75" x14ac:dyDescent="0.2">
      <c r="A456" s="2"/>
      <c r="B456" s="2"/>
      <c r="C456" s="2"/>
      <c r="D456" s="2"/>
      <c r="E456" s="2"/>
      <c r="F456" s="2"/>
    </row>
    <row r="457" spans="1:6" ht="12.75" x14ac:dyDescent="0.2">
      <c r="A457" s="2"/>
      <c r="B457" s="2"/>
      <c r="C457" s="2"/>
      <c r="D457" s="2"/>
      <c r="E457" s="2"/>
      <c r="F457" s="2"/>
    </row>
    <row r="458" spans="1:6" ht="12.75" x14ac:dyDescent="0.2">
      <c r="A458" s="2"/>
      <c r="B458" s="2"/>
      <c r="C458" s="2"/>
      <c r="D458" s="2"/>
      <c r="E458" s="2"/>
      <c r="F458" s="2"/>
    </row>
    <row r="459" spans="1:6" ht="12.75" x14ac:dyDescent="0.2">
      <c r="A459" s="2"/>
      <c r="B459" s="2"/>
      <c r="C459" s="2"/>
      <c r="D459" s="2"/>
      <c r="E459" s="2"/>
      <c r="F459" s="2"/>
    </row>
    <row r="460" spans="1:6" ht="12.75" x14ac:dyDescent="0.2">
      <c r="A460" s="2"/>
      <c r="B460" s="2"/>
      <c r="C460" s="2"/>
      <c r="D460" s="2"/>
      <c r="E460" s="2"/>
      <c r="F460" s="2"/>
    </row>
    <row r="461" spans="1:6" ht="12.75" x14ac:dyDescent="0.2">
      <c r="A461" s="2"/>
      <c r="B461" s="2"/>
      <c r="C461" s="2"/>
      <c r="D461" s="2"/>
      <c r="E461" s="2"/>
      <c r="F461" s="2"/>
    </row>
    <row r="462" spans="1:6" ht="12.75" x14ac:dyDescent="0.2">
      <c r="A462" s="2"/>
      <c r="B462" s="2"/>
      <c r="C462" s="2"/>
      <c r="D462" s="2"/>
      <c r="E462" s="2"/>
      <c r="F462" s="2"/>
    </row>
    <row r="463" spans="1:6" ht="12.75" x14ac:dyDescent="0.2">
      <c r="A463" s="2"/>
      <c r="B463" s="2"/>
      <c r="C463" s="2"/>
      <c r="D463" s="2"/>
      <c r="E463" s="2"/>
      <c r="F463" s="2"/>
    </row>
    <row r="464" spans="1:6" ht="12.75" x14ac:dyDescent="0.2">
      <c r="A464" s="2"/>
      <c r="B464" s="2"/>
      <c r="C464" s="2"/>
      <c r="D464" s="2"/>
      <c r="E464" s="2"/>
      <c r="F464" s="2"/>
    </row>
    <row r="465" spans="1:6" ht="12.75" x14ac:dyDescent="0.2">
      <c r="A465" s="2"/>
      <c r="B465" s="2"/>
      <c r="C465" s="2"/>
      <c r="D465" s="2"/>
      <c r="E465" s="2"/>
      <c r="F465" s="2"/>
    </row>
    <row r="466" spans="1:6" ht="12.75" x14ac:dyDescent="0.2">
      <c r="A466" s="2"/>
      <c r="B466" s="2"/>
      <c r="C466" s="2"/>
      <c r="D466" s="2"/>
      <c r="E466" s="2"/>
      <c r="F466" s="2"/>
    </row>
    <row r="467" spans="1:6" ht="12.75" x14ac:dyDescent="0.2">
      <c r="A467" s="2"/>
      <c r="B467" s="2"/>
      <c r="C467" s="2"/>
      <c r="D467" s="2"/>
      <c r="E467" s="2"/>
      <c r="F467" s="2"/>
    </row>
    <row r="468" spans="1:6" ht="12.75" x14ac:dyDescent="0.2">
      <c r="A468" s="2"/>
      <c r="B468" s="2"/>
      <c r="C468" s="2"/>
      <c r="D468" s="2"/>
      <c r="E468" s="2"/>
      <c r="F468" s="2"/>
    </row>
    <row r="469" spans="1:6" ht="12.75" x14ac:dyDescent="0.2">
      <c r="A469" s="2"/>
      <c r="B469" s="2"/>
      <c r="C469" s="2"/>
      <c r="D469" s="2"/>
      <c r="E469" s="2"/>
      <c r="F469" s="2"/>
    </row>
    <row r="470" spans="1:6" ht="12.75" x14ac:dyDescent="0.2">
      <c r="A470" s="2"/>
      <c r="B470" s="2"/>
      <c r="C470" s="2"/>
      <c r="D470" s="2"/>
      <c r="E470" s="2"/>
      <c r="F470" s="2"/>
    </row>
    <row r="471" spans="1:6" ht="12.75" x14ac:dyDescent="0.2">
      <c r="A471" s="2"/>
      <c r="B471" s="2"/>
      <c r="C471" s="2"/>
      <c r="D471" s="2"/>
      <c r="E471" s="2"/>
      <c r="F471" s="2"/>
    </row>
    <row r="472" spans="1:6" ht="12.75" x14ac:dyDescent="0.2">
      <c r="A472" s="2"/>
      <c r="B472" s="2"/>
      <c r="C472" s="2"/>
      <c r="D472" s="2"/>
      <c r="E472" s="2"/>
      <c r="F472" s="2"/>
    </row>
    <row r="473" spans="1:6" ht="12.75" x14ac:dyDescent="0.2">
      <c r="A473" s="2"/>
      <c r="B473" s="2"/>
      <c r="C473" s="2"/>
      <c r="D473" s="2"/>
      <c r="E473" s="2"/>
      <c r="F473" s="2"/>
    </row>
    <row r="474" spans="1:6" ht="12.75" x14ac:dyDescent="0.2">
      <c r="A474" s="2"/>
      <c r="B474" s="2"/>
      <c r="C474" s="2"/>
      <c r="D474" s="2"/>
      <c r="E474" s="2"/>
      <c r="F474" s="2"/>
    </row>
    <row r="475" spans="1:6" ht="12.75" x14ac:dyDescent="0.2">
      <c r="A475" s="2"/>
      <c r="B475" s="2"/>
      <c r="C475" s="2"/>
      <c r="D475" s="2"/>
      <c r="E475" s="2"/>
      <c r="F475" s="2"/>
    </row>
    <row r="476" spans="1:6" ht="12.75" x14ac:dyDescent="0.2">
      <c r="A476" s="2"/>
      <c r="B476" s="2"/>
      <c r="C476" s="2"/>
      <c r="D476" s="2"/>
      <c r="E476" s="2"/>
      <c r="F476" s="2"/>
    </row>
    <row r="477" spans="1:6" ht="12.75" x14ac:dyDescent="0.2">
      <c r="A477" s="2"/>
      <c r="B477" s="2"/>
      <c r="C477" s="2"/>
      <c r="D477" s="2"/>
      <c r="E477" s="2"/>
      <c r="F477" s="2"/>
    </row>
    <row r="478" spans="1:6" ht="12.75" x14ac:dyDescent="0.2">
      <c r="A478" s="2"/>
      <c r="B478" s="2"/>
      <c r="C478" s="2"/>
      <c r="D478" s="2"/>
      <c r="E478" s="2"/>
      <c r="F478" s="2"/>
    </row>
    <row r="479" spans="1:6" ht="12.75" x14ac:dyDescent="0.2">
      <c r="A479" s="2"/>
      <c r="B479" s="2"/>
      <c r="C479" s="2"/>
      <c r="D479" s="2"/>
      <c r="E479" s="2"/>
      <c r="F479" s="2"/>
    </row>
    <row r="480" spans="1:6" ht="12.75" x14ac:dyDescent="0.2">
      <c r="A480" s="2"/>
      <c r="B480" s="2"/>
      <c r="C480" s="2"/>
      <c r="D480" s="2"/>
      <c r="E480" s="2"/>
      <c r="F480" s="2"/>
    </row>
    <row r="481" spans="1:6" ht="12.75" x14ac:dyDescent="0.2">
      <c r="A481" s="2"/>
      <c r="B481" s="2"/>
      <c r="C481" s="2"/>
      <c r="D481" s="2"/>
      <c r="E481" s="2"/>
      <c r="F481" s="2"/>
    </row>
    <row r="482" spans="1:6" ht="12.75" x14ac:dyDescent="0.2">
      <c r="A482" s="2"/>
      <c r="B482" s="2"/>
      <c r="C482" s="2"/>
      <c r="D482" s="2"/>
      <c r="E482" s="2"/>
      <c r="F482" s="2"/>
    </row>
    <row r="483" spans="1:6" ht="12.75" x14ac:dyDescent="0.2">
      <c r="A483" s="2"/>
      <c r="B483" s="2"/>
      <c r="C483" s="2"/>
      <c r="D483" s="2"/>
      <c r="E483" s="2"/>
      <c r="F483" s="2"/>
    </row>
    <row r="484" spans="1:6" ht="12.75" x14ac:dyDescent="0.2">
      <c r="A484" s="2"/>
      <c r="B484" s="2"/>
      <c r="C484" s="2"/>
      <c r="D484" s="2"/>
      <c r="E484" s="2"/>
      <c r="F484" s="2"/>
    </row>
    <row r="485" spans="1:6" ht="12.75" x14ac:dyDescent="0.2">
      <c r="A485" s="2"/>
      <c r="B485" s="2"/>
      <c r="C485" s="2"/>
      <c r="D485" s="2"/>
      <c r="E485" s="2"/>
      <c r="F485" s="2"/>
    </row>
    <row r="486" spans="1:6" ht="12.75" x14ac:dyDescent="0.2">
      <c r="A486" s="2"/>
      <c r="B486" s="2"/>
      <c r="C486" s="2"/>
      <c r="D486" s="2"/>
      <c r="E486" s="2"/>
      <c r="F486" s="2"/>
    </row>
    <row r="487" spans="1:6" ht="12.75" x14ac:dyDescent="0.2">
      <c r="A487" s="2"/>
      <c r="B487" s="2"/>
      <c r="C487" s="2"/>
      <c r="D487" s="2"/>
      <c r="E487" s="2"/>
      <c r="F487" s="2"/>
    </row>
    <row r="488" spans="1:6" ht="12.75" x14ac:dyDescent="0.2">
      <c r="A488" s="2"/>
      <c r="B488" s="2"/>
      <c r="C488" s="2"/>
      <c r="D488" s="2"/>
      <c r="E488" s="2"/>
      <c r="F488" s="2"/>
    </row>
    <row r="489" spans="1:6" ht="12.75" x14ac:dyDescent="0.2">
      <c r="A489" s="2"/>
      <c r="B489" s="2"/>
      <c r="C489" s="2"/>
      <c r="D489" s="2"/>
      <c r="E489" s="2"/>
      <c r="F489" s="2"/>
    </row>
    <row r="490" spans="1:6" ht="12.75" x14ac:dyDescent="0.2">
      <c r="A490" s="2"/>
      <c r="B490" s="2"/>
      <c r="C490" s="2"/>
      <c r="D490" s="2"/>
      <c r="E490" s="2"/>
      <c r="F490" s="2"/>
    </row>
    <row r="491" spans="1:6" ht="12.75" x14ac:dyDescent="0.2">
      <c r="A491" s="2"/>
      <c r="B491" s="2"/>
      <c r="C491" s="2"/>
      <c r="D491" s="2"/>
      <c r="E491" s="2"/>
      <c r="F491" s="2"/>
    </row>
    <row r="492" spans="1:6" ht="12.75" x14ac:dyDescent="0.2">
      <c r="A492" s="2"/>
      <c r="B492" s="2"/>
      <c r="C492" s="2"/>
      <c r="D492" s="2"/>
      <c r="E492" s="2"/>
      <c r="F492" s="2"/>
    </row>
    <row r="493" spans="1:6" ht="12.75" x14ac:dyDescent="0.2">
      <c r="A493" s="2"/>
      <c r="B493" s="2"/>
      <c r="C493" s="2"/>
      <c r="D493" s="2"/>
      <c r="E493" s="2"/>
      <c r="F493" s="2"/>
    </row>
    <row r="494" spans="1:6" ht="12.75" x14ac:dyDescent="0.2">
      <c r="A494" s="2"/>
      <c r="B494" s="2"/>
      <c r="C494" s="2"/>
      <c r="D494" s="2"/>
      <c r="E494" s="2"/>
      <c r="F494" s="2"/>
    </row>
    <row r="495" spans="1:6" ht="12.75" x14ac:dyDescent="0.2">
      <c r="A495" s="2"/>
      <c r="B495" s="2"/>
      <c r="C495" s="2"/>
      <c r="D495" s="2"/>
      <c r="E495" s="2"/>
      <c r="F495" s="2"/>
    </row>
    <row r="496" spans="1:6" ht="12.75" x14ac:dyDescent="0.2">
      <c r="A496" s="2"/>
      <c r="B496" s="2"/>
      <c r="C496" s="2"/>
      <c r="D496" s="2"/>
      <c r="E496" s="2"/>
      <c r="F496" s="2"/>
    </row>
    <row r="497" spans="1:6" ht="12.75" x14ac:dyDescent="0.2">
      <c r="A497" s="2"/>
      <c r="B497" s="2"/>
      <c r="C497" s="2"/>
      <c r="D497" s="2"/>
      <c r="E497" s="2"/>
      <c r="F497" s="2"/>
    </row>
    <row r="498" spans="1:6" ht="12.75" x14ac:dyDescent="0.2">
      <c r="A498" s="2"/>
      <c r="B498" s="2"/>
      <c r="C498" s="2"/>
      <c r="D498" s="2"/>
      <c r="E498" s="2"/>
      <c r="F498" s="2"/>
    </row>
    <row r="499" spans="1:6" ht="12.75" x14ac:dyDescent="0.2">
      <c r="A499" s="2"/>
      <c r="B499" s="2"/>
      <c r="C499" s="2"/>
      <c r="D499" s="2"/>
      <c r="E499" s="2"/>
      <c r="F499" s="2"/>
    </row>
    <row r="500" spans="1:6" ht="12.75" x14ac:dyDescent="0.2">
      <c r="A500" s="2"/>
      <c r="B500" s="2"/>
      <c r="C500" s="2"/>
      <c r="D500" s="2"/>
      <c r="E500" s="2"/>
      <c r="F500" s="2"/>
    </row>
    <row r="501" spans="1:6" ht="12.75" x14ac:dyDescent="0.2">
      <c r="A501" s="2"/>
      <c r="B501" s="2"/>
      <c r="C501" s="2"/>
      <c r="D501" s="2"/>
      <c r="E501" s="2"/>
      <c r="F501" s="2"/>
    </row>
    <row r="502" spans="1:6" ht="12.75" x14ac:dyDescent="0.2">
      <c r="A502" s="2"/>
      <c r="B502" s="2"/>
      <c r="C502" s="2"/>
      <c r="D502" s="2"/>
      <c r="E502" s="2"/>
      <c r="F502" s="2"/>
    </row>
    <row r="503" spans="1:6" ht="12.75" x14ac:dyDescent="0.2">
      <c r="A503" s="2"/>
      <c r="B503" s="2"/>
      <c r="C503" s="2"/>
      <c r="D503" s="2"/>
      <c r="E503" s="2"/>
      <c r="F503" s="2"/>
    </row>
    <row r="504" spans="1:6" ht="12.75" x14ac:dyDescent="0.2">
      <c r="A504" s="2"/>
      <c r="B504" s="2"/>
      <c r="C504" s="2"/>
      <c r="D504" s="2"/>
      <c r="E504" s="2"/>
      <c r="F504" s="2"/>
    </row>
    <row r="505" spans="1:6" ht="12.75" x14ac:dyDescent="0.2">
      <c r="A505" s="2"/>
      <c r="B505" s="2"/>
      <c r="C505" s="2"/>
      <c r="D505" s="2"/>
      <c r="E505" s="2"/>
      <c r="F505" s="2"/>
    </row>
    <row r="506" spans="1:6" ht="12.75" x14ac:dyDescent="0.2">
      <c r="A506" s="2"/>
      <c r="B506" s="2"/>
      <c r="C506" s="2"/>
      <c r="D506" s="2"/>
      <c r="E506" s="2"/>
      <c r="F506" s="2"/>
    </row>
    <row r="507" spans="1:6" ht="12.75" x14ac:dyDescent="0.2">
      <c r="A507" s="2"/>
      <c r="B507" s="2"/>
      <c r="C507" s="2"/>
      <c r="D507" s="2"/>
      <c r="E507" s="2"/>
      <c r="F507" s="2"/>
    </row>
    <row r="508" spans="1:6" ht="12.75" x14ac:dyDescent="0.2">
      <c r="A508" s="2"/>
      <c r="B508" s="2"/>
      <c r="C508" s="2"/>
      <c r="D508" s="2"/>
      <c r="E508" s="2"/>
      <c r="F508" s="2"/>
    </row>
    <row r="509" spans="1:6" ht="12.75" x14ac:dyDescent="0.2">
      <c r="A509" s="2"/>
      <c r="B509" s="2"/>
      <c r="C509" s="2"/>
      <c r="D509" s="2"/>
      <c r="E509" s="2"/>
      <c r="F509" s="2"/>
    </row>
    <row r="510" spans="1:6" ht="12.75" x14ac:dyDescent="0.2">
      <c r="A510" s="2"/>
      <c r="B510" s="2"/>
      <c r="C510" s="2"/>
      <c r="D510" s="2"/>
      <c r="E510" s="2"/>
      <c r="F510" s="2"/>
    </row>
    <row r="511" spans="1:6" ht="12.75" x14ac:dyDescent="0.2">
      <c r="A511" s="2"/>
      <c r="B511" s="2"/>
      <c r="C511" s="2"/>
      <c r="D511" s="2"/>
      <c r="E511" s="2"/>
      <c r="F511" s="2"/>
    </row>
    <row r="512" spans="1:6" ht="12.75" x14ac:dyDescent="0.2">
      <c r="A512" s="2"/>
      <c r="B512" s="2"/>
      <c r="C512" s="2"/>
      <c r="D512" s="2"/>
      <c r="E512" s="2"/>
      <c r="F512" s="2"/>
    </row>
    <row r="513" spans="1:6" ht="12.75" x14ac:dyDescent="0.2">
      <c r="A513" s="2"/>
      <c r="B513" s="2"/>
      <c r="C513" s="2"/>
      <c r="D513" s="2"/>
      <c r="E513" s="2"/>
      <c r="F513" s="2"/>
    </row>
    <row r="514" spans="1:6" ht="12.75" x14ac:dyDescent="0.2">
      <c r="A514" s="2"/>
      <c r="B514" s="2"/>
      <c r="C514" s="2"/>
      <c r="D514" s="2"/>
      <c r="E514" s="2"/>
      <c r="F514" s="2"/>
    </row>
    <row r="515" spans="1:6" ht="12.75" x14ac:dyDescent="0.2">
      <c r="A515" s="2"/>
      <c r="B515" s="2"/>
      <c r="C515" s="2"/>
      <c r="D515" s="2"/>
      <c r="E515" s="2"/>
      <c r="F515" s="2"/>
    </row>
    <row r="516" spans="1:6" ht="12.75" x14ac:dyDescent="0.2">
      <c r="A516" s="2"/>
      <c r="B516" s="2"/>
      <c r="C516" s="2"/>
      <c r="D516" s="2"/>
      <c r="E516" s="2"/>
      <c r="F516" s="2"/>
    </row>
    <row r="517" spans="1:6" ht="12.75" x14ac:dyDescent="0.2">
      <c r="A517" s="2"/>
      <c r="B517" s="2"/>
      <c r="C517" s="2"/>
      <c r="D517" s="2"/>
      <c r="E517" s="2"/>
      <c r="F517" s="2"/>
    </row>
    <row r="518" spans="1:6" ht="12.75" x14ac:dyDescent="0.2">
      <c r="A518" s="2"/>
      <c r="B518" s="2"/>
      <c r="C518" s="2"/>
      <c r="D518" s="2"/>
      <c r="E518" s="2"/>
      <c r="F518" s="2"/>
    </row>
    <row r="519" spans="1:6" ht="12.75" x14ac:dyDescent="0.2">
      <c r="A519" s="2"/>
      <c r="B519" s="2"/>
      <c r="C519" s="2"/>
      <c r="D519" s="2"/>
      <c r="E519" s="2"/>
      <c r="F519" s="2"/>
    </row>
    <row r="520" spans="1:6" ht="12.75" x14ac:dyDescent="0.2">
      <c r="A520" s="2"/>
      <c r="B520" s="2"/>
      <c r="C520" s="2"/>
      <c r="D520" s="2"/>
      <c r="E520" s="2"/>
      <c r="F520" s="2"/>
    </row>
    <row r="521" spans="1:6" ht="12.75" x14ac:dyDescent="0.2">
      <c r="A521" s="2"/>
      <c r="B521" s="2"/>
      <c r="C521" s="2"/>
      <c r="D521" s="2"/>
      <c r="E521" s="2"/>
      <c r="F521" s="2"/>
    </row>
    <row r="522" spans="1:6" ht="12.75" x14ac:dyDescent="0.2">
      <c r="A522" s="2"/>
      <c r="B522" s="2"/>
      <c r="C522" s="2"/>
      <c r="D522" s="2"/>
      <c r="E522" s="2"/>
      <c r="F522" s="2"/>
    </row>
    <row r="523" spans="1:6" ht="12.75" x14ac:dyDescent="0.2">
      <c r="A523" s="2"/>
      <c r="B523" s="2"/>
      <c r="C523" s="2"/>
      <c r="D523" s="2"/>
      <c r="E523" s="2"/>
      <c r="F523" s="2"/>
    </row>
    <row r="524" spans="1:6" ht="12.75" x14ac:dyDescent="0.2">
      <c r="A524" s="2"/>
      <c r="B524" s="2"/>
      <c r="C524" s="2"/>
      <c r="D524" s="2"/>
      <c r="E524" s="2"/>
      <c r="F524" s="2"/>
    </row>
    <row r="525" spans="1:6" ht="12.75" x14ac:dyDescent="0.2">
      <c r="A525" s="2"/>
      <c r="B525" s="2"/>
      <c r="C525" s="2"/>
      <c r="D525" s="2"/>
      <c r="E525" s="2"/>
      <c r="F525" s="2"/>
    </row>
    <row r="526" spans="1:6" ht="12.75" x14ac:dyDescent="0.2">
      <c r="A526" s="2"/>
      <c r="B526" s="2"/>
      <c r="C526" s="2"/>
      <c r="D526" s="2"/>
      <c r="E526" s="2"/>
      <c r="F526" s="2"/>
    </row>
    <row r="527" spans="1:6" ht="12.75" x14ac:dyDescent="0.2">
      <c r="A527" s="2"/>
      <c r="B527" s="2"/>
      <c r="C527" s="2"/>
      <c r="D527" s="2"/>
      <c r="E527" s="2"/>
      <c r="F527" s="2"/>
    </row>
    <row r="528" spans="1:6" ht="12.75" x14ac:dyDescent="0.2">
      <c r="A528" s="2"/>
      <c r="B528" s="2"/>
      <c r="C528" s="2"/>
      <c r="D528" s="2"/>
      <c r="E528" s="2"/>
      <c r="F528" s="2"/>
    </row>
    <row r="529" spans="1:6" ht="12.75" x14ac:dyDescent="0.2">
      <c r="A529" s="2"/>
      <c r="B529" s="2"/>
      <c r="C529" s="2"/>
      <c r="D529" s="2"/>
      <c r="E529" s="2"/>
      <c r="F529" s="2"/>
    </row>
    <row r="530" spans="1:6" ht="12.75" x14ac:dyDescent="0.2">
      <c r="A530" s="2"/>
      <c r="B530" s="2"/>
      <c r="C530" s="2"/>
      <c r="D530" s="2"/>
      <c r="E530" s="2"/>
      <c r="F530" s="2"/>
    </row>
    <row r="531" spans="1:6" ht="12.75" x14ac:dyDescent="0.2">
      <c r="A531" s="2"/>
      <c r="B531" s="2"/>
      <c r="C531" s="2"/>
      <c r="D531" s="2"/>
      <c r="E531" s="2"/>
      <c r="F531" s="2"/>
    </row>
    <row r="532" spans="1:6" ht="12.75" x14ac:dyDescent="0.2">
      <c r="A532" s="2"/>
      <c r="B532" s="2"/>
      <c r="C532" s="2"/>
      <c r="D532" s="2"/>
      <c r="E532" s="2"/>
      <c r="F532" s="2"/>
    </row>
    <row r="533" spans="1:6" ht="12.75" x14ac:dyDescent="0.2">
      <c r="A533" s="2"/>
      <c r="B533" s="2"/>
      <c r="C533" s="2"/>
      <c r="D533" s="2"/>
      <c r="E533" s="2"/>
      <c r="F533" s="2"/>
    </row>
    <row r="534" spans="1:6" ht="12.75" x14ac:dyDescent="0.2">
      <c r="A534" s="2"/>
      <c r="B534" s="2"/>
      <c r="C534" s="2"/>
      <c r="D534" s="2"/>
      <c r="E534" s="2"/>
      <c r="F534" s="2"/>
    </row>
    <row r="535" spans="1:6" ht="12.75" x14ac:dyDescent="0.2">
      <c r="A535" s="2"/>
      <c r="B535" s="2"/>
      <c r="C535" s="2"/>
      <c r="D535" s="2"/>
      <c r="E535" s="2"/>
      <c r="F535" s="2"/>
    </row>
    <row r="536" spans="1:6" ht="12.75" x14ac:dyDescent="0.2">
      <c r="A536" s="2"/>
      <c r="B536" s="2"/>
      <c r="C536" s="2"/>
      <c r="D536" s="2"/>
      <c r="E536" s="2"/>
      <c r="F536" s="2"/>
    </row>
    <row r="537" spans="1:6" ht="12.75" x14ac:dyDescent="0.2">
      <c r="A537" s="2"/>
      <c r="B537" s="2"/>
      <c r="C537" s="2"/>
      <c r="D537" s="2"/>
      <c r="E537" s="2"/>
      <c r="F537" s="2"/>
    </row>
    <row r="538" spans="1:6" ht="12.75" x14ac:dyDescent="0.2">
      <c r="A538" s="2"/>
      <c r="B538" s="2"/>
      <c r="C538" s="2"/>
      <c r="D538" s="2"/>
      <c r="E538" s="2"/>
      <c r="F538" s="2"/>
    </row>
    <row r="539" spans="1:6" ht="12.75" x14ac:dyDescent="0.2">
      <c r="A539" s="2"/>
      <c r="B539" s="2"/>
      <c r="C539" s="2"/>
      <c r="D539" s="2"/>
      <c r="E539" s="2"/>
      <c r="F539" s="2"/>
    </row>
    <row r="540" spans="1:6" ht="12.75" x14ac:dyDescent="0.2">
      <c r="A540" s="2"/>
      <c r="B540" s="2"/>
      <c r="C540" s="2"/>
      <c r="D540" s="2"/>
      <c r="E540" s="2"/>
      <c r="F540" s="2"/>
    </row>
    <row r="541" spans="1:6" ht="12.75" x14ac:dyDescent="0.2">
      <c r="A541" s="2"/>
      <c r="B541" s="2"/>
      <c r="C541" s="2"/>
      <c r="D541" s="2"/>
      <c r="E541" s="2"/>
      <c r="F541" s="2"/>
    </row>
    <row r="542" spans="1:6" ht="12.75" x14ac:dyDescent="0.2">
      <c r="A542" s="2"/>
      <c r="B542" s="2"/>
      <c r="C542" s="2"/>
      <c r="D542" s="2"/>
      <c r="E542" s="2"/>
      <c r="F542" s="2"/>
    </row>
    <row r="543" spans="1:6" ht="12.75" x14ac:dyDescent="0.2">
      <c r="A543" s="2"/>
      <c r="B543" s="2"/>
      <c r="C543" s="2"/>
      <c r="D543" s="2"/>
      <c r="E543" s="2"/>
      <c r="F543" s="2"/>
    </row>
    <row r="544" spans="1:6" ht="12.75" x14ac:dyDescent="0.2">
      <c r="A544" s="2"/>
      <c r="B544" s="2"/>
      <c r="C544" s="2"/>
      <c r="D544" s="2"/>
      <c r="E544" s="2"/>
      <c r="F544" s="2"/>
    </row>
    <row r="545" spans="1:6" ht="12.75" x14ac:dyDescent="0.2">
      <c r="A545" s="2"/>
      <c r="B545" s="2"/>
      <c r="C545" s="2"/>
      <c r="D545" s="2"/>
      <c r="E545" s="2"/>
      <c r="F545" s="2"/>
    </row>
    <row r="546" spans="1:6" ht="12.75" x14ac:dyDescent="0.2">
      <c r="A546" s="2"/>
      <c r="B546" s="2"/>
      <c r="C546" s="2"/>
      <c r="D546" s="2"/>
      <c r="E546" s="2"/>
      <c r="F546" s="2"/>
    </row>
    <row r="547" spans="1:6" ht="12.75" x14ac:dyDescent="0.2">
      <c r="A547" s="2"/>
      <c r="B547" s="2"/>
      <c r="C547" s="2"/>
      <c r="D547" s="2"/>
      <c r="E547" s="2"/>
      <c r="F547" s="2"/>
    </row>
    <row r="548" spans="1:6" ht="12.75" x14ac:dyDescent="0.2">
      <c r="A548" s="2"/>
      <c r="B548" s="2"/>
      <c r="C548" s="2"/>
      <c r="D548" s="2"/>
      <c r="E548" s="2"/>
      <c r="F548" s="2"/>
    </row>
    <row r="549" spans="1:6" ht="12.75" x14ac:dyDescent="0.2">
      <c r="A549" s="2"/>
      <c r="B549" s="2"/>
      <c r="C549" s="2"/>
      <c r="D549" s="2"/>
      <c r="E549" s="2"/>
      <c r="F549" s="2"/>
    </row>
    <row r="550" spans="1:6" ht="12.75" x14ac:dyDescent="0.2">
      <c r="A550" s="2"/>
      <c r="B550" s="2"/>
      <c r="C550" s="2"/>
      <c r="D550" s="2"/>
      <c r="E550" s="2"/>
      <c r="F550" s="2"/>
    </row>
    <row r="551" spans="1:6" ht="12.75" x14ac:dyDescent="0.2">
      <c r="A551" s="2"/>
      <c r="B551" s="2"/>
      <c r="C551" s="2"/>
      <c r="D551" s="2"/>
      <c r="E551" s="2"/>
      <c r="F551" s="2"/>
    </row>
    <row r="552" spans="1:6" ht="12.75" x14ac:dyDescent="0.2">
      <c r="A552" s="2"/>
      <c r="B552" s="2"/>
      <c r="C552" s="2"/>
      <c r="D552" s="2"/>
      <c r="E552" s="2"/>
      <c r="F552" s="2"/>
    </row>
    <row r="553" spans="1:6" ht="12.75" x14ac:dyDescent="0.2">
      <c r="A553" s="2"/>
      <c r="B553" s="2"/>
      <c r="C553" s="2"/>
      <c r="D553" s="2"/>
      <c r="E553" s="2"/>
      <c r="F553" s="2"/>
    </row>
    <row r="554" spans="1:6" ht="12.75" x14ac:dyDescent="0.2">
      <c r="A554" s="2"/>
      <c r="B554" s="2"/>
      <c r="C554" s="2"/>
      <c r="D554" s="2"/>
      <c r="E554" s="2"/>
      <c r="F554" s="2"/>
    </row>
    <row r="555" spans="1:6" ht="12.75" x14ac:dyDescent="0.2">
      <c r="A555" s="2"/>
      <c r="B555" s="2"/>
      <c r="C555" s="2"/>
      <c r="D555" s="2"/>
      <c r="E555" s="2"/>
      <c r="F555" s="2"/>
    </row>
    <row r="556" spans="1:6" ht="12.75" x14ac:dyDescent="0.2">
      <c r="A556" s="2"/>
      <c r="B556" s="2"/>
      <c r="C556" s="2"/>
      <c r="D556" s="2"/>
      <c r="E556" s="2"/>
      <c r="F556" s="2"/>
    </row>
    <row r="557" spans="1:6" ht="12.75" x14ac:dyDescent="0.2">
      <c r="A557" s="2"/>
      <c r="B557" s="2"/>
      <c r="C557" s="2"/>
      <c r="D557" s="2"/>
      <c r="E557" s="2"/>
      <c r="F557" s="2"/>
    </row>
    <row r="558" spans="1:6" ht="12.75" x14ac:dyDescent="0.2">
      <c r="A558" s="2"/>
      <c r="B558" s="2"/>
      <c r="C558" s="2"/>
      <c r="D558" s="2"/>
      <c r="E558" s="2"/>
      <c r="F558" s="2"/>
    </row>
    <row r="559" spans="1:6" ht="12.75" x14ac:dyDescent="0.2">
      <c r="A559" s="2"/>
      <c r="B559" s="2"/>
      <c r="C559" s="2"/>
      <c r="D559" s="2"/>
      <c r="E559" s="2"/>
      <c r="F559" s="2"/>
    </row>
    <row r="560" spans="1:6" ht="12.75" x14ac:dyDescent="0.2">
      <c r="A560" s="2"/>
      <c r="B560" s="2"/>
      <c r="C560" s="2"/>
      <c r="D560" s="2"/>
      <c r="E560" s="2"/>
      <c r="F560" s="2"/>
    </row>
    <row r="561" spans="1:6" ht="12.75" x14ac:dyDescent="0.2">
      <c r="A561" s="2"/>
      <c r="B561" s="2"/>
      <c r="C561" s="2"/>
      <c r="D561" s="2"/>
      <c r="E561" s="2"/>
      <c r="F561" s="2"/>
    </row>
    <row r="562" spans="1:6" ht="12.75" x14ac:dyDescent="0.2">
      <c r="A562" s="2"/>
      <c r="B562" s="2"/>
      <c r="C562" s="2"/>
      <c r="D562" s="2"/>
      <c r="E562" s="2"/>
      <c r="F562" s="2"/>
    </row>
    <row r="563" spans="1:6" ht="12.75" x14ac:dyDescent="0.2">
      <c r="A563" s="2"/>
      <c r="B563" s="2"/>
      <c r="C563" s="2"/>
      <c r="D563" s="2"/>
      <c r="E563" s="2"/>
      <c r="F563" s="2"/>
    </row>
    <row r="564" spans="1:6" ht="12.75" x14ac:dyDescent="0.2">
      <c r="A564" s="2"/>
      <c r="B564" s="2"/>
      <c r="C564" s="2"/>
      <c r="D564" s="2"/>
      <c r="E564" s="2"/>
      <c r="F564" s="2"/>
    </row>
    <row r="565" spans="1:6" ht="12.75" x14ac:dyDescent="0.2">
      <c r="A565" s="2"/>
      <c r="B565" s="2"/>
      <c r="C565" s="2"/>
      <c r="D565" s="2"/>
      <c r="E565" s="2"/>
      <c r="F565" s="2"/>
    </row>
    <row r="566" spans="1:6" ht="12.75" x14ac:dyDescent="0.2">
      <c r="A566" s="2"/>
      <c r="B566" s="2"/>
      <c r="C566" s="2"/>
      <c r="D566" s="2"/>
      <c r="E566" s="2"/>
      <c r="F566" s="2"/>
    </row>
    <row r="567" spans="1:6" ht="12.75" x14ac:dyDescent="0.2">
      <c r="A567" s="2"/>
      <c r="B567" s="2"/>
      <c r="C567" s="2"/>
      <c r="D567" s="2"/>
      <c r="E567" s="2"/>
      <c r="F567" s="2"/>
    </row>
    <row r="568" spans="1:6" ht="12.75" x14ac:dyDescent="0.2">
      <c r="A568" s="2"/>
      <c r="B568" s="2"/>
      <c r="C568" s="2"/>
      <c r="D568" s="2"/>
      <c r="E568" s="2"/>
      <c r="F568" s="2"/>
    </row>
    <row r="569" spans="1:6" ht="12.75" x14ac:dyDescent="0.2">
      <c r="A569" s="2"/>
      <c r="B569" s="2"/>
      <c r="C569" s="2"/>
      <c r="D569" s="2"/>
      <c r="E569" s="2"/>
      <c r="F569" s="2"/>
    </row>
    <row r="570" spans="1:6" ht="12.75" x14ac:dyDescent="0.2">
      <c r="A570" s="2"/>
      <c r="B570" s="2"/>
      <c r="C570" s="2"/>
      <c r="D570" s="2"/>
      <c r="E570" s="2"/>
      <c r="F570" s="2"/>
    </row>
    <row r="571" spans="1:6" ht="12.75" x14ac:dyDescent="0.2">
      <c r="A571" s="2"/>
      <c r="B571" s="2"/>
      <c r="C571" s="2"/>
      <c r="D571" s="2"/>
      <c r="E571" s="2"/>
      <c r="F571" s="2"/>
    </row>
    <row r="572" spans="1:6" ht="12.75" x14ac:dyDescent="0.2">
      <c r="A572" s="2"/>
      <c r="B572" s="2"/>
      <c r="C572" s="2"/>
      <c r="D572" s="2"/>
      <c r="E572" s="2"/>
      <c r="F572" s="2"/>
    </row>
    <row r="573" spans="1:6" ht="12.75" x14ac:dyDescent="0.2">
      <c r="A573" s="2"/>
      <c r="B573" s="2"/>
      <c r="C573" s="2"/>
      <c r="D573" s="2"/>
      <c r="E573" s="2"/>
      <c r="F573" s="2"/>
    </row>
    <row r="574" spans="1:6" ht="12.75" x14ac:dyDescent="0.2">
      <c r="A574" s="2"/>
      <c r="B574" s="2"/>
      <c r="C574" s="2"/>
      <c r="D574" s="2"/>
      <c r="E574" s="2"/>
      <c r="F574" s="2"/>
    </row>
    <row r="575" spans="1:6" ht="12.75" x14ac:dyDescent="0.2">
      <c r="A575" s="2"/>
      <c r="B575" s="2"/>
      <c r="C575" s="2"/>
      <c r="D575" s="2"/>
      <c r="E575" s="2"/>
      <c r="F575" s="2"/>
    </row>
    <row r="576" spans="1:6" ht="12.75" x14ac:dyDescent="0.2">
      <c r="A576" s="2"/>
      <c r="B576" s="2"/>
      <c r="C576" s="2"/>
      <c r="D576" s="2"/>
      <c r="E576" s="2"/>
      <c r="F576" s="2"/>
    </row>
    <row r="577" spans="1:6" ht="12.75" x14ac:dyDescent="0.2">
      <c r="A577" s="2"/>
      <c r="B577" s="2"/>
      <c r="C577" s="2"/>
      <c r="D577" s="2"/>
      <c r="E577" s="2"/>
      <c r="F577" s="2"/>
    </row>
    <row r="578" spans="1:6" ht="12.75" x14ac:dyDescent="0.2">
      <c r="A578" s="2"/>
      <c r="B578" s="2"/>
      <c r="C578" s="2"/>
      <c r="D578" s="2"/>
      <c r="E578" s="2"/>
      <c r="F578" s="2"/>
    </row>
    <row r="579" spans="1:6" ht="12.75" x14ac:dyDescent="0.2">
      <c r="A579" s="2"/>
      <c r="B579" s="2"/>
      <c r="C579" s="2"/>
      <c r="D579" s="2"/>
      <c r="E579" s="2"/>
      <c r="F579" s="2"/>
    </row>
    <row r="580" spans="1:6" ht="12.75" x14ac:dyDescent="0.2">
      <c r="A580" s="2"/>
      <c r="B580" s="2"/>
      <c r="C580" s="2"/>
      <c r="D580" s="2"/>
      <c r="E580" s="2"/>
      <c r="F580" s="2"/>
    </row>
    <row r="581" spans="1:6" ht="12.75" x14ac:dyDescent="0.2">
      <c r="A581" s="2"/>
      <c r="B581" s="2"/>
      <c r="C581" s="2"/>
      <c r="D581" s="2"/>
      <c r="E581" s="2"/>
      <c r="F581" s="2"/>
    </row>
    <row r="582" spans="1:6" ht="12.75" x14ac:dyDescent="0.2">
      <c r="A582" s="2"/>
      <c r="B582" s="2"/>
      <c r="C582" s="2"/>
      <c r="D582" s="2"/>
      <c r="E582" s="2"/>
      <c r="F582" s="2"/>
    </row>
    <row r="583" spans="1:6" ht="12.75" x14ac:dyDescent="0.2">
      <c r="A583" s="2"/>
      <c r="B583" s="2"/>
      <c r="C583" s="2"/>
      <c r="D583" s="2"/>
      <c r="E583" s="2"/>
      <c r="F583" s="2"/>
    </row>
    <row r="584" spans="1:6" ht="12.75" x14ac:dyDescent="0.2">
      <c r="A584" s="2"/>
      <c r="B584" s="2"/>
      <c r="C584" s="2"/>
      <c r="D584" s="2"/>
      <c r="E584" s="2"/>
      <c r="F584" s="2"/>
    </row>
    <row r="585" spans="1:6" ht="12.75" x14ac:dyDescent="0.2">
      <c r="A585" s="2"/>
      <c r="B585" s="2"/>
      <c r="C585" s="2"/>
      <c r="D585" s="2"/>
      <c r="E585" s="2"/>
      <c r="F585" s="2"/>
    </row>
    <row r="586" spans="1:6" ht="12.75" x14ac:dyDescent="0.2">
      <c r="A586" s="2"/>
      <c r="B586" s="2"/>
      <c r="C586" s="2"/>
      <c r="D586" s="2"/>
      <c r="E586" s="2"/>
      <c r="F586" s="2"/>
    </row>
    <row r="587" spans="1:6" ht="12.75" x14ac:dyDescent="0.2">
      <c r="A587" s="2"/>
      <c r="B587" s="2"/>
      <c r="C587" s="2"/>
      <c r="D587" s="2"/>
      <c r="E587" s="2"/>
      <c r="F587" s="2"/>
    </row>
    <row r="588" spans="1:6" ht="12.75" x14ac:dyDescent="0.2">
      <c r="A588" s="2"/>
      <c r="B588" s="2"/>
      <c r="C588" s="2"/>
      <c r="D588" s="2"/>
      <c r="E588" s="2"/>
      <c r="F588" s="2"/>
    </row>
    <row r="589" spans="1:6" ht="12.75" x14ac:dyDescent="0.2">
      <c r="A589" s="2"/>
      <c r="B589" s="2"/>
      <c r="C589" s="2"/>
      <c r="D589" s="2"/>
      <c r="E589" s="2"/>
      <c r="F589" s="2"/>
    </row>
    <row r="590" spans="1:6" ht="12.75" x14ac:dyDescent="0.2">
      <c r="A590" s="2"/>
      <c r="B590" s="2"/>
      <c r="C590" s="2"/>
      <c r="D590" s="2"/>
      <c r="E590" s="2"/>
      <c r="F590" s="2"/>
    </row>
    <row r="591" spans="1:6" ht="12.75" x14ac:dyDescent="0.2">
      <c r="A591" s="2"/>
      <c r="B591" s="2"/>
      <c r="C591" s="2"/>
      <c r="D591" s="2"/>
      <c r="E591" s="2"/>
      <c r="F591" s="2"/>
    </row>
    <row r="592" spans="1:6" ht="12.75" x14ac:dyDescent="0.2">
      <c r="A592" s="2"/>
      <c r="B592" s="2"/>
      <c r="C592" s="2"/>
      <c r="D592" s="2"/>
      <c r="E592" s="2"/>
      <c r="F592" s="2"/>
    </row>
    <row r="593" spans="1:6" ht="12.75" x14ac:dyDescent="0.2">
      <c r="A593" s="2"/>
      <c r="B593" s="2"/>
      <c r="C593" s="2"/>
      <c r="D593" s="2"/>
      <c r="E593" s="2"/>
      <c r="F593" s="2"/>
    </row>
    <row r="594" spans="1:6" ht="12.75" x14ac:dyDescent="0.2">
      <c r="A594" s="2"/>
      <c r="B594" s="2"/>
      <c r="C594" s="2"/>
      <c r="D594" s="2"/>
      <c r="E594" s="2"/>
      <c r="F594" s="2"/>
    </row>
    <row r="595" spans="1:6" ht="12.75" x14ac:dyDescent="0.2">
      <c r="A595" s="2"/>
      <c r="B595" s="2"/>
      <c r="C595" s="2"/>
      <c r="D595" s="2"/>
      <c r="E595" s="2"/>
      <c r="F595" s="2"/>
    </row>
    <row r="596" spans="1:6" ht="12.75" x14ac:dyDescent="0.2">
      <c r="A596" s="2"/>
      <c r="B596" s="2"/>
      <c r="C596" s="2"/>
      <c r="D596" s="2"/>
      <c r="E596" s="2"/>
      <c r="F596" s="2"/>
    </row>
    <row r="597" spans="1:6" ht="12.75" x14ac:dyDescent="0.2">
      <c r="A597" s="2"/>
      <c r="B597" s="2"/>
      <c r="C597" s="2"/>
      <c r="D597" s="2"/>
      <c r="E597" s="2"/>
      <c r="F597" s="2"/>
    </row>
    <row r="598" spans="1:6" ht="12.75" x14ac:dyDescent="0.2">
      <c r="A598" s="2"/>
      <c r="B598" s="2"/>
      <c r="C598" s="2"/>
      <c r="D598" s="2"/>
      <c r="E598" s="2"/>
      <c r="F598" s="2"/>
    </row>
    <row r="599" spans="1:6" ht="12.75" x14ac:dyDescent="0.2">
      <c r="A599" s="2"/>
      <c r="B599" s="2"/>
      <c r="C599" s="2"/>
      <c r="D599" s="2"/>
      <c r="E599" s="2"/>
      <c r="F599" s="2"/>
    </row>
    <row r="600" spans="1:6" ht="12.75" x14ac:dyDescent="0.2">
      <c r="A600" s="2"/>
      <c r="B600" s="2"/>
      <c r="C600" s="2"/>
      <c r="D600" s="2"/>
      <c r="E600" s="2"/>
      <c r="F600" s="2"/>
    </row>
    <row r="601" spans="1:6" ht="12.75" x14ac:dyDescent="0.2">
      <c r="A601" s="2"/>
      <c r="B601" s="2"/>
      <c r="C601" s="2"/>
      <c r="D601" s="2"/>
      <c r="E601" s="2"/>
      <c r="F601" s="2"/>
    </row>
    <row r="602" spans="1:6" ht="12.75" x14ac:dyDescent="0.2">
      <c r="A602" s="2"/>
      <c r="B602" s="2"/>
      <c r="C602" s="2"/>
      <c r="D602" s="2"/>
      <c r="E602" s="2"/>
      <c r="F602" s="2"/>
    </row>
    <row r="603" spans="1:6" ht="12.75" x14ac:dyDescent="0.2">
      <c r="A603" s="2"/>
      <c r="B603" s="2"/>
      <c r="C603" s="2"/>
      <c r="D603" s="2"/>
      <c r="E603" s="2"/>
      <c r="F603" s="2"/>
    </row>
    <row r="604" spans="1:6" ht="12.75" x14ac:dyDescent="0.2">
      <c r="A604" s="2"/>
      <c r="B604" s="2"/>
      <c r="C604" s="2"/>
      <c r="D604" s="2"/>
      <c r="E604" s="2"/>
      <c r="F604" s="2"/>
    </row>
    <row r="605" spans="1:6" ht="12.75" x14ac:dyDescent="0.2">
      <c r="A605" s="2"/>
      <c r="B605" s="2"/>
      <c r="C605" s="2"/>
      <c r="D605" s="2"/>
      <c r="E605" s="2"/>
      <c r="F605" s="2"/>
    </row>
    <row r="606" spans="1:6" ht="12.75" x14ac:dyDescent="0.2">
      <c r="A606" s="2"/>
      <c r="B606" s="2"/>
      <c r="C606" s="2"/>
      <c r="D606" s="2"/>
      <c r="E606" s="2"/>
      <c r="F606" s="2"/>
    </row>
    <row r="607" spans="1:6" ht="12.75" x14ac:dyDescent="0.2">
      <c r="A607" s="2"/>
      <c r="B607" s="2"/>
      <c r="C607" s="2"/>
      <c r="D607" s="2"/>
      <c r="E607" s="2"/>
      <c r="F607" s="2"/>
    </row>
    <row r="608" spans="1:6" ht="12.75" x14ac:dyDescent="0.2">
      <c r="A608" s="2"/>
      <c r="B608" s="2"/>
      <c r="C608" s="2"/>
      <c r="D608" s="2"/>
      <c r="E608" s="2"/>
      <c r="F608" s="2"/>
    </row>
    <row r="609" spans="1:6" ht="12.75" x14ac:dyDescent="0.2">
      <c r="A609" s="2"/>
      <c r="B609" s="2"/>
      <c r="C609" s="2"/>
      <c r="D609" s="2"/>
      <c r="E609" s="2"/>
      <c r="F609" s="2"/>
    </row>
    <row r="610" spans="1:6" ht="12.75" x14ac:dyDescent="0.2">
      <c r="A610" s="2"/>
      <c r="B610" s="2"/>
      <c r="C610" s="2"/>
      <c r="D610" s="2"/>
      <c r="E610" s="2"/>
      <c r="F610" s="2"/>
    </row>
    <row r="611" spans="1:6" ht="12.75" x14ac:dyDescent="0.2">
      <c r="A611" s="2"/>
      <c r="B611" s="2"/>
      <c r="C611" s="2"/>
      <c r="D611" s="2"/>
      <c r="E611" s="2"/>
      <c r="F611" s="2"/>
    </row>
    <row r="612" spans="1:6" ht="12.75" x14ac:dyDescent="0.2">
      <c r="A612" s="2"/>
      <c r="B612" s="2"/>
      <c r="C612" s="2"/>
      <c r="D612" s="2"/>
      <c r="E612" s="2"/>
      <c r="F612" s="2"/>
    </row>
    <row r="613" spans="1:6" ht="12.75" x14ac:dyDescent="0.2">
      <c r="A613" s="2"/>
      <c r="B613" s="2"/>
      <c r="C613" s="2"/>
      <c r="D613" s="2"/>
      <c r="E613" s="2"/>
      <c r="F613" s="2"/>
    </row>
    <row r="614" spans="1:6" ht="12.75" x14ac:dyDescent="0.2">
      <c r="A614" s="2"/>
      <c r="B614" s="2"/>
      <c r="C614" s="2"/>
      <c r="D614" s="2"/>
      <c r="E614" s="2"/>
      <c r="F614" s="2"/>
    </row>
    <row r="615" spans="1:6" ht="12.75" x14ac:dyDescent="0.2">
      <c r="A615" s="2"/>
      <c r="B615" s="2"/>
      <c r="C615" s="2"/>
      <c r="D615" s="2"/>
      <c r="E615" s="2"/>
      <c r="F615" s="2"/>
    </row>
    <row r="616" spans="1:6" ht="12.75" x14ac:dyDescent="0.2">
      <c r="A616" s="2"/>
      <c r="B616" s="2"/>
      <c r="C616" s="2"/>
      <c r="D616" s="2"/>
      <c r="E616" s="2"/>
      <c r="F616" s="2"/>
    </row>
    <row r="617" spans="1:6" ht="12.75" x14ac:dyDescent="0.2">
      <c r="A617" s="2"/>
      <c r="B617" s="2"/>
      <c r="C617" s="2"/>
      <c r="D617" s="2"/>
      <c r="E617" s="2"/>
      <c r="F617" s="2"/>
    </row>
    <row r="618" spans="1:6" ht="12.75" x14ac:dyDescent="0.2">
      <c r="A618" s="2"/>
      <c r="B618" s="2"/>
      <c r="C618" s="2"/>
      <c r="D618" s="2"/>
      <c r="E618" s="2"/>
      <c r="F618" s="2"/>
    </row>
    <row r="619" spans="1:6" ht="12.75" x14ac:dyDescent="0.2">
      <c r="A619" s="2"/>
      <c r="B619" s="2"/>
      <c r="C619" s="2"/>
      <c r="D619" s="2"/>
      <c r="E619" s="2"/>
      <c r="F619" s="2"/>
    </row>
    <row r="620" spans="1:6" ht="12.75" x14ac:dyDescent="0.2">
      <c r="A620" s="2"/>
      <c r="B620" s="2"/>
      <c r="C620" s="2"/>
      <c r="D620" s="2"/>
      <c r="E620" s="2"/>
      <c r="F620" s="2"/>
    </row>
    <row r="621" spans="1:6" ht="12.75" x14ac:dyDescent="0.2">
      <c r="A621" s="2"/>
      <c r="B621" s="2"/>
      <c r="C621" s="2"/>
      <c r="D621" s="2"/>
      <c r="E621" s="2"/>
      <c r="F621" s="2"/>
    </row>
    <row r="622" spans="1:6" ht="12.75" x14ac:dyDescent="0.2">
      <c r="A622" s="2"/>
      <c r="B622" s="2"/>
      <c r="C622" s="2"/>
      <c r="D622" s="2"/>
      <c r="E622" s="2"/>
      <c r="F622" s="2"/>
    </row>
    <row r="623" spans="1:6" ht="12.75" x14ac:dyDescent="0.2">
      <c r="A623" s="2"/>
      <c r="B623" s="2"/>
      <c r="C623" s="2"/>
      <c r="D623" s="2"/>
      <c r="E623" s="2"/>
      <c r="F623" s="2"/>
    </row>
    <row r="624" spans="1:6" ht="12.75" x14ac:dyDescent="0.2">
      <c r="A624" s="2"/>
      <c r="B624" s="2"/>
      <c r="C624" s="2"/>
      <c r="D624" s="2"/>
      <c r="E624" s="2"/>
      <c r="F624" s="2"/>
    </row>
    <row r="625" spans="1:6" ht="12.75" x14ac:dyDescent="0.2">
      <c r="A625" s="2"/>
      <c r="B625" s="2"/>
      <c r="C625" s="2"/>
      <c r="D625" s="2"/>
      <c r="E625" s="2"/>
      <c r="F625" s="2"/>
    </row>
    <row r="626" spans="1:6" ht="12.75" x14ac:dyDescent="0.2">
      <c r="A626" s="2"/>
      <c r="B626" s="2"/>
      <c r="C626" s="2"/>
      <c r="D626" s="2"/>
      <c r="E626" s="2"/>
      <c r="F626" s="2"/>
    </row>
    <row r="627" spans="1:6" ht="12.75" x14ac:dyDescent="0.2">
      <c r="A627" s="2"/>
      <c r="B627" s="2"/>
      <c r="C627" s="2"/>
      <c r="D627" s="2"/>
      <c r="E627" s="2"/>
      <c r="F627" s="2"/>
    </row>
    <row r="628" spans="1:6" ht="12.75" x14ac:dyDescent="0.2">
      <c r="A628" s="2"/>
      <c r="B628" s="2"/>
      <c r="C628" s="2"/>
      <c r="D628" s="2"/>
      <c r="E628" s="2"/>
      <c r="F628" s="2"/>
    </row>
    <row r="629" spans="1:6" ht="12.75" x14ac:dyDescent="0.2">
      <c r="A629" s="2"/>
      <c r="B629" s="2"/>
      <c r="C629" s="2"/>
      <c r="D629" s="2"/>
      <c r="E629" s="2"/>
      <c r="F629" s="2"/>
    </row>
    <row r="630" spans="1:6" ht="12.75" x14ac:dyDescent="0.2">
      <c r="A630" s="2"/>
      <c r="B630" s="2"/>
      <c r="C630" s="2"/>
      <c r="D630" s="2"/>
      <c r="E630" s="2"/>
      <c r="F630" s="2"/>
    </row>
    <row r="631" spans="1:6" ht="12.75" x14ac:dyDescent="0.2">
      <c r="A631" s="2"/>
      <c r="B631" s="2"/>
      <c r="C631" s="2"/>
      <c r="D631" s="2"/>
      <c r="E631" s="2"/>
      <c r="F631" s="2"/>
    </row>
    <row r="632" spans="1:6" ht="12.75" x14ac:dyDescent="0.2">
      <c r="A632" s="2"/>
      <c r="B632" s="2"/>
      <c r="C632" s="2"/>
      <c r="D632" s="2"/>
      <c r="E632" s="2"/>
      <c r="F632" s="2"/>
    </row>
    <row r="633" spans="1:6" ht="12.75" x14ac:dyDescent="0.2">
      <c r="A633" s="2"/>
      <c r="B633" s="2"/>
      <c r="C633" s="2"/>
      <c r="D633" s="2"/>
      <c r="E633" s="2"/>
      <c r="F633" s="2"/>
    </row>
    <row r="634" spans="1:6" ht="12.75" x14ac:dyDescent="0.2">
      <c r="A634" s="2"/>
      <c r="B634" s="2"/>
      <c r="C634" s="2"/>
      <c r="D634" s="2"/>
      <c r="E634" s="2"/>
      <c r="F634" s="2"/>
    </row>
    <row r="635" spans="1:6" ht="12.75" x14ac:dyDescent="0.2">
      <c r="A635" s="2"/>
      <c r="B635" s="2"/>
      <c r="C635" s="2"/>
      <c r="D635" s="2"/>
      <c r="E635" s="2"/>
      <c r="F635" s="2"/>
    </row>
    <row r="636" spans="1:6" ht="12.75" x14ac:dyDescent="0.2">
      <c r="A636" s="2"/>
      <c r="B636" s="2"/>
      <c r="C636" s="2"/>
      <c r="D636" s="2"/>
      <c r="E636" s="2"/>
      <c r="F636" s="2"/>
    </row>
    <row r="637" spans="1:6" ht="12.75" x14ac:dyDescent="0.2">
      <c r="A637" s="2"/>
      <c r="B637" s="2"/>
      <c r="C637" s="2"/>
      <c r="D637" s="2"/>
      <c r="E637" s="2"/>
      <c r="F637" s="2"/>
    </row>
    <row r="638" spans="1:6" ht="12.75" x14ac:dyDescent="0.2">
      <c r="A638" s="2"/>
      <c r="B638" s="2"/>
      <c r="C638" s="2"/>
      <c r="D638" s="2"/>
      <c r="E638" s="2"/>
      <c r="F638" s="2"/>
    </row>
    <row r="639" spans="1:6" ht="12.75" x14ac:dyDescent="0.2">
      <c r="A639" s="2"/>
      <c r="B639" s="2"/>
      <c r="C639" s="2"/>
      <c r="D639" s="2"/>
      <c r="E639" s="2"/>
      <c r="F639" s="2"/>
    </row>
    <row r="640" spans="1:6" ht="12.75" x14ac:dyDescent="0.2">
      <c r="A640" s="2"/>
      <c r="B640" s="2"/>
      <c r="C640" s="2"/>
      <c r="D640" s="2"/>
      <c r="E640" s="2"/>
      <c r="F640" s="2"/>
    </row>
    <row r="641" spans="1:6" ht="12.75" x14ac:dyDescent="0.2">
      <c r="A641" s="2"/>
      <c r="B641" s="2"/>
      <c r="C641" s="2"/>
      <c r="D641" s="2"/>
      <c r="E641" s="2"/>
      <c r="F641" s="2"/>
    </row>
    <row r="642" spans="1:6" ht="12.75" x14ac:dyDescent="0.2">
      <c r="A642" s="2"/>
      <c r="B642" s="2"/>
      <c r="C642" s="2"/>
      <c r="D642" s="2"/>
      <c r="E642" s="2"/>
      <c r="F642" s="2"/>
    </row>
    <row r="643" spans="1:6" ht="12.75" x14ac:dyDescent="0.2">
      <c r="A643" s="2"/>
      <c r="B643" s="2"/>
      <c r="C643" s="2"/>
      <c r="D643" s="2"/>
      <c r="E643" s="2"/>
      <c r="F643" s="2"/>
    </row>
    <row r="644" spans="1:6" ht="12.75" x14ac:dyDescent="0.2">
      <c r="A644" s="2"/>
      <c r="B644" s="2"/>
      <c r="C644" s="2"/>
      <c r="D644" s="2"/>
      <c r="E644" s="2"/>
      <c r="F644" s="2"/>
    </row>
    <row r="645" spans="1:6" ht="12.75" x14ac:dyDescent="0.2">
      <c r="A645" s="2"/>
      <c r="B645" s="2"/>
      <c r="C645" s="2"/>
      <c r="D645" s="2"/>
      <c r="E645" s="2"/>
      <c r="F645" s="2"/>
    </row>
    <row r="646" spans="1:6" ht="12.75" x14ac:dyDescent="0.2">
      <c r="A646" s="2"/>
      <c r="B646" s="2"/>
      <c r="C646" s="2"/>
      <c r="D646" s="2"/>
      <c r="E646" s="2"/>
      <c r="F646" s="2"/>
    </row>
    <row r="647" spans="1:6" ht="12.75" x14ac:dyDescent="0.2">
      <c r="A647" s="2"/>
      <c r="B647" s="2"/>
      <c r="C647" s="2"/>
      <c r="D647" s="2"/>
      <c r="E647" s="2"/>
      <c r="F647" s="2"/>
    </row>
    <row r="648" spans="1:6" ht="12.75" x14ac:dyDescent="0.2">
      <c r="A648" s="2"/>
      <c r="B648" s="2"/>
      <c r="C648" s="2"/>
      <c r="D648" s="2"/>
      <c r="E648" s="2"/>
      <c r="F648" s="2"/>
    </row>
    <row r="649" spans="1:6" ht="12.75" x14ac:dyDescent="0.2">
      <c r="A649" s="2"/>
      <c r="B649" s="2"/>
      <c r="C649" s="2"/>
      <c r="D649" s="2"/>
      <c r="E649" s="2"/>
      <c r="F649" s="2"/>
    </row>
    <row r="650" spans="1:6" ht="12.75" x14ac:dyDescent="0.2">
      <c r="A650" s="2"/>
      <c r="B650" s="2"/>
      <c r="C650" s="2"/>
      <c r="D650" s="2"/>
      <c r="E650" s="2"/>
      <c r="F650" s="2"/>
    </row>
    <row r="651" spans="1:6" ht="12.75" x14ac:dyDescent="0.2">
      <c r="A651" s="2"/>
      <c r="B651" s="2"/>
      <c r="C651" s="2"/>
      <c r="D651" s="2"/>
      <c r="E651" s="2"/>
      <c r="F651" s="2"/>
    </row>
    <row r="652" spans="1:6" ht="12.75" x14ac:dyDescent="0.2">
      <c r="A652" s="2"/>
      <c r="B652" s="2"/>
      <c r="C652" s="2"/>
      <c r="D652" s="2"/>
      <c r="E652" s="2"/>
      <c r="F652" s="2"/>
    </row>
    <row r="653" spans="1:6" ht="12.75" x14ac:dyDescent="0.2">
      <c r="A653" s="2"/>
      <c r="B653" s="2"/>
      <c r="C653" s="2"/>
      <c r="D653" s="2"/>
      <c r="E653" s="2"/>
      <c r="F653" s="2"/>
    </row>
    <row r="654" spans="1:6" ht="12.75" x14ac:dyDescent="0.2">
      <c r="A654" s="2"/>
      <c r="B654" s="2"/>
      <c r="C654" s="2"/>
      <c r="D654" s="2"/>
      <c r="E654" s="2"/>
      <c r="F654" s="2"/>
    </row>
    <row r="655" spans="1:6" ht="12.75" x14ac:dyDescent="0.2">
      <c r="A655" s="2"/>
      <c r="B655" s="2"/>
      <c r="C655" s="2"/>
      <c r="D655" s="2"/>
      <c r="E655" s="2"/>
      <c r="F655" s="2"/>
    </row>
    <row r="656" spans="1:6" ht="12.75" x14ac:dyDescent="0.2">
      <c r="A656" s="2"/>
      <c r="B656" s="2"/>
      <c r="C656" s="2"/>
      <c r="D656" s="2"/>
      <c r="E656" s="2"/>
      <c r="F656" s="2"/>
    </row>
    <row r="657" spans="1:6" ht="12.75" x14ac:dyDescent="0.2">
      <c r="A657" s="2"/>
      <c r="B657" s="2"/>
      <c r="C657" s="2"/>
      <c r="D657" s="2"/>
      <c r="E657" s="2"/>
      <c r="F657" s="2"/>
    </row>
    <row r="658" spans="1:6" ht="12.75" x14ac:dyDescent="0.2">
      <c r="A658" s="2"/>
      <c r="B658" s="2"/>
      <c r="C658" s="2"/>
      <c r="D658" s="2"/>
      <c r="E658" s="2"/>
      <c r="F658" s="2"/>
    </row>
    <row r="659" spans="1:6" ht="12.75" x14ac:dyDescent="0.2">
      <c r="A659" s="2"/>
      <c r="B659" s="2"/>
      <c r="C659" s="2"/>
      <c r="D659" s="2"/>
      <c r="E659" s="2"/>
      <c r="F659" s="2"/>
    </row>
    <row r="660" spans="1:6" ht="12.75" x14ac:dyDescent="0.2">
      <c r="A660" s="2"/>
      <c r="B660" s="2"/>
      <c r="C660" s="2"/>
      <c r="D660" s="2"/>
      <c r="E660" s="2"/>
      <c r="F660" s="2"/>
    </row>
    <row r="661" spans="1:6" ht="12.75" x14ac:dyDescent="0.2">
      <c r="A661" s="2"/>
      <c r="B661" s="2"/>
      <c r="C661" s="2"/>
      <c r="D661" s="2"/>
      <c r="E661" s="2"/>
      <c r="F661" s="2"/>
    </row>
    <row r="662" spans="1:6" ht="12.75" x14ac:dyDescent="0.2">
      <c r="A662" s="2"/>
      <c r="B662" s="2"/>
      <c r="C662" s="2"/>
      <c r="D662" s="2"/>
      <c r="E662" s="2"/>
      <c r="F662" s="2"/>
    </row>
    <row r="663" spans="1:6" ht="12.75" x14ac:dyDescent="0.2">
      <c r="A663" s="2"/>
      <c r="B663" s="2"/>
      <c r="C663" s="2"/>
      <c r="D663" s="2"/>
      <c r="E663" s="2"/>
      <c r="F663" s="2"/>
    </row>
    <row r="664" spans="1:6" ht="12.75" x14ac:dyDescent="0.2">
      <c r="A664" s="2"/>
      <c r="B664" s="2"/>
      <c r="C664" s="2"/>
      <c r="D664" s="2"/>
      <c r="E664" s="2"/>
      <c r="F664" s="2"/>
    </row>
    <row r="665" spans="1:6" ht="12.75" x14ac:dyDescent="0.2">
      <c r="A665" s="2"/>
      <c r="B665" s="2"/>
      <c r="C665" s="2"/>
      <c r="D665" s="2"/>
      <c r="E665" s="2"/>
      <c r="F665" s="2"/>
    </row>
    <row r="666" spans="1:6" ht="12.75" x14ac:dyDescent="0.2">
      <c r="A666" s="2"/>
      <c r="B666" s="2"/>
      <c r="C666" s="2"/>
      <c r="D666" s="2"/>
      <c r="E666" s="2"/>
      <c r="F666" s="2"/>
    </row>
    <row r="667" spans="1:6" ht="12.75" x14ac:dyDescent="0.2">
      <c r="A667" s="2"/>
      <c r="B667" s="2"/>
      <c r="C667" s="2"/>
      <c r="D667" s="2"/>
      <c r="E667" s="2"/>
      <c r="F667" s="2"/>
    </row>
    <row r="668" spans="1:6" ht="12.75" x14ac:dyDescent="0.2">
      <c r="A668" s="2"/>
      <c r="B668" s="2"/>
      <c r="C668" s="2"/>
      <c r="D668" s="2"/>
      <c r="E668" s="2"/>
      <c r="F668" s="2"/>
    </row>
    <row r="669" spans="1:6" ht="12.75" x14ac:dyDescent="0.2">
      <c r="A669" s="2"/>
      <c r="B669" s="2"/>
      <c r="C669" s="2"/>
      <c r="D669" s="2"/>
      <c r="E669" s="2"/>
      <c r="F669" s="2"/>
    </row>
    <row r="670" spans="1:6" ht="12.75" x14ac:dyDescent="0.2">
      <c r="A670" s="2"/>
      <c r="B670" s="2"/>
      <c r="C670" s="2"/>
      <c r="D670" s="2"/>
      <c r="E670" s="2"/>
      <c r="F670" s="2"/>
    </row>
    <row r="671" spans="1:6" ht="12.75" x14ac:dyDescent="0.2">
      <c r="A671" s="2"/>
      <c r="B671" s="2"/>
      <c r="C671" s="2"/>
      <c r="D671" s="2"/>
      <c r="E671" s="2"/>
      <c r="F671" s="2"/>
    </row>
    <row r="672" spans="1:6" ht="12.75" x14ac:dyDescent="0.2">
      <c r="A672" s="2"/>
      <c r="B672" s="2"/>
      <c r="C672" s="2"/>
      <c r="D672" s="2"/>
      <c r="E672" s="2"/>
      <c r="F672" s="2"/>
    </row>
    <row r="673" spans="1:6" ht="12.75" x14ac:dyDescent="0.2">
      <c r="A673" s="2"/>
      <c r="B673" s="2"/>
      <c r="C673" s="2"/>
      <c r="D673" s="2"/>
      <c r="E673" s="2"/>
      <c r="F673" s="2"/>
    </row>
    <row r="674" spans="1:6" ht="12.75" x14ac:dyDescent="0.2">
      <c r="A674" s="2"/>
      <c r="B674" s="2"/>
      <c r="C674" s="2"/>
      <c r="D674" s="2"/>
      <c r="E674" s="2"/>
      <c r="F674" s="2"/>
    </row>
    <row r="675" spans="1:6" ht="12.75" x14ac:dyDescent="0.2">
      <c r="A675" s="2"/>
      <c r="B675" s="2"/>
      <c r="C675" s="2"/>
      <c r="D675" s="2"/>
      <c r="E675" s="2"/>
      <c r="F675" s="2"/>
    </row>
    <row r="676" spans="1:6" ht="12.75" x14ac:dyDescent="0.2">
      <c r="A676" s="2"/>
      <c r="B676" s="2"/>
      <c r="C676" s="2"/>
      <c r="D676" s="2"/>
      <c r="E676" s="2"/>
      <c r="F676" s="2"/>
    </row>
    <row r="677" spans="1:6" ht="12.75" x14ac:dyDescent="0.2">
      <c r="A677" s="2"/>
      <c r="B677" s="2"/>
      <c r="C677" s="2"/>
      <c r="D677" s="2"/>
      <c r="E677" s="2"/>
      <c r="F677" s="2"/>
    </row>
    <row r="678" spans="1:6" ht="12.75" x14ac:dyDescent="0.2">
      <c r="A678" s="2"/>
      <c r="B678" s="2"/>
      <c r="C678" s="2"/>
      <c r="D678" s="2"/>
      <c r="E678" s="2"/>
      <c r="F678" s="2"/>
    </row>
    <row r="679" spans="1:6" ht="12.75" x14ac:dyDescent="0.2">
      <c r="A679" s="2"/>
      <c r="B679" s="2"/>
      <c r="C679" s="2"/>
      <c r="D679" s="2"/>
      <c r="E679" s="2"/>
      <c r="F679" s="2"/>
    </row>
    <row r="680" spans="1:6" ht="12.75" x14ac:dyDescent="0.2">
      <c r="A680" s="2"/>
      <c r="B680" s="2"/>
      <c r="C680" s="2"/>
      <c r="D680" s="2"/>
      <c r="E680" s="2"/>
      <c r="F680" s="2"/>
    </row>
    <row r="681" spans="1:6" ht="12.75" x14ac:dyDescent="0.2">
      <c r="A681" s="2"/>
      <c r="B681" s="2"/>
      <c r="C681" s="2"/>
      <c r="D681" s="2"/>
      <c r="E681" s="2"/>
      <c r="F681" s="2"/>
    </row>
    <row r="682" spans="1:6" ht="12.75" x14ac:dyDescent="0.2">
      <c r="A682" s="2"/>
      <c r="B682" s="2"/>
      <c r="C682" s="2"/>
      <c r="D682" s="2"/>
      <c r="E682" s="2"/>
      <c r="F682" s="2"/>
    </row>
    <row r="683" spans="1:6" ht="12.75" x14ac:dyDescent="0.2">
      <c r="A683" s="2"/>
      <c r="B683" s="2"/>
      <c r="C683" s="2"/>
      <c r="D683" s="2"/>
      <c r="E683" s="2"/>
      <c r="F683" s="2"/>
    </row>
    <row r="684" spans="1:6" ht="12.75" x14ac:dyDescent="0.2">
      <c r="A684" s="2"/>
      <c r="B684" s="2"/>
      <c r="C684" s="2"/>
      <c r="D684" s="2"/>
      <c r="E684" s="2"/>
      <c r="F684" s="2"/>
    </row>
    <row r="685" spans="1:6" ht="12.75" x14ac:dyDescent="0.2">
      <c r="A685" s="2"/>
      <c r="B685" s="2"/>
      <c r="C685" s="2"/>
      <c r="D685" s="2"/>
      <c r="E685" s="2"/>
      <c r="F685" s="2"/>
    </row>
    <row r="686" spans="1:6" ht="12.75" x14ac:dyDescent="0.2">
      <c r="A686" s="2"/>
      <c r="B686" s="2"/>
      <c r="C686" s="2"/>
      <c r="D686" s="2"/>
      <c r="E686" s="2"/>
      <c r="F686" s="2"/>
    </row>
    <row r="687" spans="1:6" ht="12.75" x14ac:dyDescent="0.2">
      <c r="A687" s="2"/>
      <c r="B687" s="2"/>
      <c r="C687" s="2"/>
      <c r="D687" s="2"/>
      <c r="E687" s="2"/>
      <c r="F687" s="2"/>
    </row>
    <row r="688" spans="1:6" ht="12.75" x14ac:dyDescent="0.2">
      <c r="A688" s="2"/>
      <c r="B688" s="2"/>
      <c r="C688" s="2"/>
      <c r="D688" s="2"/>
      <c r="E688" s="2"/>
      <c r="F688" s="2"/>
    </row>
    <row r="689" spans="1:6" ht="12.75" x14ac:dyDescent="0.2">
      <c r="A689" s="2"/>
      <c r="B689" s="2"/>
      <c r="C689" s="2"/>
      <c r="D689" s="2"/>
      <c r="E689" s="2"/>
      <c r="F689" s="2"/>
    </row>
    <row r="690" spans="1:6" ht="12.75" x14ac:dyDescent="0.2">
      <c r="A690" s="2"/>
      <c r="B690" s="2"/>
      <c r="C690" s="2"/>
      <c r="D690" s="2"/>
      <c r="E690" s="2"/>
      <c r="F690" s="2"/>
    </row>
    <row r="691" spans="1:6" ht="12.75" x14ac:dyDescent="0.2">
      <c r="A691" s="2"/>
      <c r="B691" s="2"/>
      <c r="C691" s="2"/>
      <c r="D691" s="2"/>
      <c r="E691" s="2"/>
      <c r="F691" s="2"/>
    </row>
    <row r="692" spans="1:6" ht="12.75" x14ac:dyDescent="0.2">
      <c r="A692" s="2"/>
      <c r="B692" s="2"/>
      <c r="C692" s="2"/>
      <c r="D692" s="2"/>
      <c r="E692" s="2"/>
      <c r="F692" s="2"/>
    </row>
    <row r="693" spans="1:6" ht="12.75" x14ac:dyDescent="0.2">
      <c r="A693" s="2"/>
      <c r="B693" s="2"/>
      <c r="C693" s="2"/>
      <c r="D693" s="2"/>
      <c r="E693" s="2"/>
      <c r="F693" s="2"/>
    </row>
    <row r="694" spans="1:6" ht="12.75" x14ac:dyDescent="0.2">
      <c r="A694" s="2"/>
      <c r="B694" s="2"/>
      <c r="C694" s="2"/>
      <c r="D694" s="2"/>
      <c r="E694" s="2"/>
      <c r="F694" s="2"/>
    </row>
    <row r="695" spans="1:6" ht="12.75" x14ac:dyDescent="0.2">
      <c r="A695" s="2"/>
      <c r="B695" s="2"/>
      <c r="C695" s="2"/>
      <c r="D695" s="2"/>
      <c r="E695" s="2"/>
      <c r="F695" s="2"/>
    </row>
    <row r="696" spans="1:6" ht="12.75" x14ac:dyDescent="0.2">
      <c r="A696" s="2"/>
      <c r="B696" s="2"/>
      <c r="C696" s="2"/>
      <c r="D696" s="2"/>
      <c r="E696" s="2"/>
      <c r="F696" s="2"/>
    </row>
    <row r="697" spans="1:6" ht="12.75" x14ac:dyDescent="0.2">
      <c r="A697" s="2"/>
      <c r="B697" s="2"/>
      <c r="C697" s="2"/>
      <c r="D697" s="2"/>
      <c r="E697" s="2"/>
      <c r="F697" s="2"/>
    </row>
    <row r="698" spans="1:6" ht="12.75" x14ac:dyDescent="0.2">
      <c r="A698" s="2"/>
      <c r="B698" s="2"/>
      <c r="C698" s="2"/>
      <c r="D698" s="2"/>
      <c r="E698" s="2"/>
      <c r="F698" s="2"/>
    </row>
    <row r="699" spans="1:6" ht="12.75" x14ac:dyDescent="0.2">
      <c r="A699" s="2"/>
      <c r="B699" s="2"/>
      <c r="C699" s="2"/>
      <c r="D699" s="2"/>
      <c r="E699" s="2"/>
      <c r="F699" s="2"/>
    </row>
    <row r="700" spans="1:6" ht="12.75" x14ac:dyDescent="0.2">
      <c r="A700" s="2"/>
      <c r="B700" s="2"/>
      <c r="C700" s="2"/>
      <c r="D700" s="2"/>
      <c r="E700" s="2"/>
      <c r="F700" s="2"/>
    </row>
    <row r="701" spans="1:6" ht="12.75" x14ac:dyDescent="0.2">
      <c r="A701" s="2"/>
      <c r="B701" s="2"/>
      <c r="C701" s="2"/>
      <c r="D701" s="2"/>
      <c r="E701" s="2"/>
      <c r="F701" s="2"/>
    </row>
    <row r="702" spans="1:6" ht="12.75" x14ac:dyDescent="0.2">
      <c r="A702" s="2"/>
      <c r="B702" s="2"/>
      <c r="C702" s="2"/>
      <c r="D702" s="2"/>
      <c r="E702" s="2"/>
      <c r="F702" s="2"/>
    </row>
    <row r="703" spans="1:6" ht="12.75" x14ac:dyDescent="0.2">
      <c r="A703" s="2"/>
      <c r="B703" s="2"/>
      <c r="C703" s="2"/>
      <c r="D703" s="2"/>
      <c r="E703" s="2"/>
      <c r="F703" s="2"/>
    </row>
    <row r="704" spans="1:6" ht="12.75" x14ac:dyDescent="0.2">
      <c r="A704" s="2"/>
      <c r="B704" s="2"/>
      <c r="C704" s="2"/>
      <c r="D704" s="2"/>
      <c r="E704" s="2"/>
      <c r="F704" s="2"/>
    </row>
    <row r="705" spans="1:6" ht="12.75" x14ac:dyDescent="0.2">
      <c r="A705" s="2"/>
      <c r="B705" s="2"/>
      <c r="C705" s="2"/>
      <c r="D705" s="2"/>
      <c r="E705" s="2"/>
      <c r="F705" s="2"/>
    </row>
    <row r="706" spans="1:6" ht="12.75" x14ac:dyDescent="0.2">
      <c r="A706" s="2"/>
      <c r="B706" s="2"/>
      <c r="C706" s="2"/>
      <c r="D706" s="2"/>
      <c r="E706" s="2"/>
      <c r="F706" s="2"/>
    </row>
    <row r="707" spans="1:6" ht="12.75" x14ac:dyDescent="0.2">
      <c r="A707" s="2"/>
      <c r="B707" s="2"/>
      <c r="C707" s="2"/>
      <c r="D707" s="2"/>
      <c r="E707" s="2"/>
      <c r="F707" s="2"/>
    </row>
    <row r="708" spans="1:6" ht="12.75" x14ac:dyDescent="0.2">
      <c r="A708" s="2"/>
      <c r="B708" s="2"/>
      <c r="C708" s="2"/>
      <c r="D708" s="2"/>
      <c r="E708" s="2"/>
      <c r="F708" s="2"/>
    </row>
    <row r="709" spans="1:6" ht="12.75" x14ac:dyDescent="0.2">
      <c r="A709" s="2"/>
      <c r="B709" s="2"/>
      <c r="C709" s="2"/>
      <c r="D709" s="2"/>
      <c r="E709" s="2"/>
      <c r="F709" s="2"/>
    </row>
    <row r="710" spans="1:6" ht="12.75" x14ac:dyDescent="0.2">
      <c r="A710" s="2"/>
      <c r="B710" s="2"/>
      <c r="C710" s="2"/>
      <c r="D710" s="2"/>
      <c r="E710" s="2"/>
      <c r="F710" s="2"/>
    </row>
    <row r="711" spans="1:6" ht="12.75" x14ac:dyDescent="0.2">
      <c r="A711" s="2"/>
      <c r="B711" s="2"/>
      <c r="C711" s="2"/>
      <c r="D711" s="2"/>
      <c r="E711" s="2"/>
      <c r="F711" s="2"/>
    </row>
    <row r="712" spans="1:6" ht="12.75" x14ac:dyDescent="0.2">
      <c r="A712" s="2"/>
      <c r="B712" s="2"/>
      <c r="C712" s="2"/>
      <c r="D712" s="2"/>
      <c r="E712" s="2"/>
      <c r="F712" s="2"/>
    </row>
    <row r="713" spans="1:6" ht="12.75" x14ac:dyDescent="0.2">
      <c r="A713" s="2"/>
      <c r="B713" s="2"/>
      <c r="C713" s="2"/>
      <c r="D713" s="2"/>
      <c r="E713" s="2"/>
      <c r="F713" s="2"/>
    </row>
    <row r="714" spans="1:6" ht="12.75" x14ac:dyDescent="0.2">
      <c r="A714" s="2"/>
      <c r="B714" s="2"/>
      <c r="C714" s="2"/>
      <c r="D714" s="2"/>
      <c r="E714" s="2"/>
      <c r="F714" s="2"/>
    </row>
    <row r="715" spans="1:6" ht="12.75" x14ac:dyDescent="0.2">
      <c r="A715" s="2"/>
      <c r="B715" s="2"/>
      <c r="C715" s="2"/>
      <c r="D715" s="2"/>
      <c r="E715" s="2"/>
      <c r="F715" s="2"/>
    </row>
    <row r="716" spans="1:6" ht="12.75" x14ac:dyDescent="0.2">
      <c r="A716" s="2"/>
      <c r="B716" s="2"/>
      <c r="C716" s="2"/>
      <c r="D716" s="2"/>
      <c r="E716" s="2"/>
      <c r="F716" s="2"/>
    </row>
    <row r="717" spans="1:6" ht="12.75" x14ac:dyDescent="0.2">
      <c r="A717" s="2"/>
      <c r="B717" s="2"/>
      <c r="C717" s="2"/>
      <c r="D717" s="2"/>
      <c r="E717" s="2"/>
      <c r="F717" s="2"/>
    </row>
    <row r="718" spans="1:6" ht="12.75" x14ac:dyDescent="0.2">
      <c r="A718" s="2"/>
      <c r="B718" s="2"/>
      <c r="C718" s="2"/>
      <c r="D718" s="2"/>
      <c r="E718" s="2"/>
      <c r="F718" s="2"/>
    </row>
    <row r="719" spans="1:6" ht="12.75" x14ac:dyDescent="0.2">
      <c r="A719" s="2"/>
      <c r="B719" s="2"/>
      <c r="C719" s="2"/>
      <c r="D719" s="2"/>
      <c r="E719" s="2"/>
      <c r="F719" s="2"/>
    </row>
    <row r="720" spans="1:6" ht="12.75" x14ac:dyDescent="0.2">
      <c r="A720" s="2"/>
      <c r="B720" s="2"/>
      <c r="C720" s="2"/>
      <c r="D720" s="2"/>
      <c r="E720" s="2"/>
      <c r="F720" s="2"/>
    </row>
    <row r="721" spans="1:6" ht="12.75" x14ac:dyDescent="0.2">
      <c r="A721" s="2"/>
      <c r="B721" s="2"/>
      <c r="C721" s="2"/>
      <c r="D721" s="2"/>
      <c r="E721" s="2"/>
      <c r="F721" s="2"/>
    </row>
    <row r="722" spans="1:6" ht="12.75" x14ac:dyDescent="0.2">
      <c r="A722" s="2"/>
      <c r="B722" s="2"/>
      <c r="C722" s="2"/>
      <c r="D722" s="2"/>
      <c r="E722" s="2"/>
      <c r="F722" s="2"/>
    </row>
    <row r="723" spans="1:6" ht="12.75" x14ac:dyDescent="0.2">
      <c r="A723" s="2"/>
      <c r="B723" s="2"/>
      <c r="C723" s="2"/>
      <c r="D723" s="2"/>
      <c r="E723" s="2"/>
      <c r="F723" s="2"/>
    </row>
    <row r="724" spans="1:6" ht="12.75" x14ac:dyDescent="0.2">
      <c r="A724" s="2"/>
      <c r="B724" s="2"/>
      <c r="C724" s="2"/>
      <c r="D724" s="2"/>
      <c r="E724" s="2"/>
      <c r="F724" s="2"/>
    </row>
    <row r="725" spans="1:6" ht="12.75" x14ac:dyDescent="0.2">
      <c r="A725" s="2"/>
      <c r="B725" s="2"/>
      <c r="C725" s="2"/>
      <c r="D725" s="2"/>
      <c r="E725" s="2"/>
      <c r="F725" s="2"/>
    </row>
    <row r="726" spans="1:6" ht="12.75" x14ac:dyDescent="0.2">
      <c r="A726" s="2"/>
      <c r="B726" s="2"/>
      <c r="C726" s="2"/>
      <c r="D726" s="2"/>
      <c r="E726" s="2"/>
      <c r="F726" s="2"/>
    </row>
    <row r="727" spans="1:6" ht="12.75" x14ac:dyDescent="0.2">
      <c r="A727" s="2"/>
      <c r="B727" s="2"/>
      <c r="C727" s="2"/>
      <c r="D727" s="2"/>
      <c r="E727" s="2"/>
      <c r="F727" s="2"/>
    </row>
    <row r="728" spans="1:6" ht="12.75" x14ac:dyDescent="0.2">
      <c r="A728" s="2"/>
      <c r="B728" s="2"/>
      <c r="C728" s="2"/>
      <c r="D728" s="2"/>
      <c r="E728" s="2"/>
      <c r="F728" s="2"/>
    </row>
    <row r="729" spans="1:6" ht="12.75" x14ac:dyDescent="0.2">
      <c r="A729" s="2"/>
      <c r="B729" s="2"/>
      <c r="C729" s="2"/>
      <c r="D729" s="2"/>
      <c r="E729" s="2"/>
      <c r="F729" s="2"/>
    </row>
    <row r="730" spans="1:6" ht="12.75" x14ac:dyDescent="0.2">
      <c r="A730" s="2"/>
      <c r="B730" s="2"/>
      <c r="C730" s="2"/>
      <c r="D730" s="2"/>
      <c r="E730" s="2"/>
      <c r="F730" s="2"/>
    </row>
    <row r="731" spans="1:6" ht="12.75" x14ac:dyDescent="0.2">
      <c r="A731" s="2"/>
      <c r="B731" s="2"/>
      <c r="C731" s="2"/>
      <c r="D731" s="2"/>
      <c r="E731" s="2"/>
      <c r="F731" s="2"/>
    </row>
    <row r="732" spans="1:6" ht="12.75" x14ac:dyDescent="0.2">
      <c r="A732" s="2"/>
      <c r="B732" s="2"/>
      <c r="C732" s="2"/>
      <c r="D732" s="2"/>
      <c r="E732" s="2"/>
      <c r="F732" s="2"/>
    </row>
    <row r="733" spans="1:6" ht="12.75" x14ac:dyDescent="0.2">
      <c r="A733" s="2"/>
      <c r="B733" s="2"/>
      <c r="C733" s="2"/>
      <c r="D733" s="2"/>
      <c r="E733" s="2"/>
      <c r="F733" s="2"/>
    </row>
    <row r="734" spans="1:6" ht="12.75" x14ac:dyDescent="0.2">
      <c r="A734" s="2"/>
      <c r="B734" s="2"/>
      <c r="C734" s="2"/>
      <c r="D734" s="2"/>
      <c r="E734" s="2"/>
      <c r="F734" s="2"/>
    </row>
    <row r="735" spans="1:6" ht="12.75" x14ac:dyDescent="0.2">
      <c r="A735" s="2"/>
      <c r="B735" s="2"/>
      <c r="C735" s="2"/>
      <c r="D735" s="2"/>
      <c r="E735" s="2"/>
      <c r="F735" s="2"/>
    </row>
    <row r="736" spans="1:6" ht="12.75" x14ac:dyDescent="0.2">
      <c r="A736" s="2"/>
      <c r="B736" s="2"/>
      <c r="C736" s="2"/>
      <c r="D736" s="2"/>
      <c r="E736" s="2"/>
      <c r="F736" s="2"/>
    </row>
    <row r="737" spans="1:6" ht="12.75" x14ac:dyDescent="0.2">
      <c r="A737" s="2"/>
      <c r="B737" s="2"/>
      <c r="C737" s="2"/>
      <c r="D737" s="2"/>
      <c r="E737" s="2"/>
      <c r="F737" s="2"/>
    </row>
    <row r="738" spans="1:6" ht="12.75" x14ac:dyDescent="0.2">
      <c r="A738" s="2"/>
      <c r="B738" s="2"/>
      <c r="C738" s="2"/>
      <c r="D738" s="2"/>
      <c r="E738" s="2"/>
      <c r="F738" s="2"/>
    </row>
    <row r="739" spans="1:6" ht="12.75" x14ac:dyDescent="0.2">
      <c r="A739" s="2"/>
      <c r="B739" s="2"/>
      <c r="C739" s="2"/>
      <c r="D739" s="2"/>
      <c r="E739" s="2"/>
      <c r="F739" s="2"/>
    </row>
    <row r="740" spans="1:6" ht="12.75" x14ac:dyDescent="0.2">
      <c r="A740" s="2"/>
      <c r="B740" s="2"/>
      <c r="C740" s="2"/>
      <c r="D740" s="2"/>
      <c r="E740" s="2"/>
      <c r="F740" s="2"/>
    </row>
    <row r="741" spans="1:6" ht="12.75" x14ac:dyDescent="0.2">
      <c r="A741" s="2"/>
      <c r="B741" s="2"/>
      <c r="C741" s="2"/>
      <c r="D741" s="2"/>
      <c r="E741" s="2"/>
      <c r="F741" s="2"/>
    </row>
    <row r="742" spans="1:6" ht="12.75" x14ac:dyDescent="0.2">
      <c r="A742" s="2"/>
      <c r="B742" s="2"/>
      <c r="C742" s="2"/>
      <c r="D742" s="2"/>
      <c r="E742" s="2"/>
      <c r="F742" s="2"/>
    </row>
    <row r="743" spans="1:6" ht="12.75" x14ac:dyDescent="0.2">
      <c r="A743" s="2"/>
      <c r="B743" s="2"/>
      <c r="C743" s="2"/>
      <c r="D743" s="2"/>
      <c r="E743" s="2"/>
      <c r="F743" s="2"/>
    </row>
    <row r="744" spans="1:6" ht="12.75" x14ac:dyDescent="0.2">
      <c r="A744" s="2"/>
      <c r="B744" s="2"/>
      <c r="C744" s="2"/>
      <c r="D744" s="2"/>
      <c r="E744" s="2"/>
      <c r="F744" s="2"/>
    </row>
    <row r="745" spans="1:6" ht="12.75" x14ac:dyDescent="0.2">
      <c r="A745" s="2"/>
      <c r="B745" s="2"/>
      <c r="C745" s="2"/>
      <c r="D745" s="2"/>
      <c r="E745" s="2"/>
      <c r="F745" s="2"/>
    </row>
    <row r="746" spans="1:6" ht="12.75" x14ac:dyDescent="0.2">
      <c r="A746" s="2"/>
      <c r="B746" s="2"/>
      <c r="C746" s="2"/>
      <c r="D746" s="2"/>
      <c r="E746" s="2"/>
      <c r="F746" s="2"/>
    </row>
    <row r="747" spans="1:6" ht="12.75" x14ac:dyDescent="0.2">
      <c r="A747" s="2"/>
      <c r="B747" s="2"/>
      <c r="C747" s="2"/>
      <c r="D747" s="2"/>
      <c r="E747" s="2"/>
      <c r="F747" s="2"/>
    </row>
    <row r="748" spans="1:6" ht="12.75" x14ac:dyDescent="0.2">
      <c r="A748" s="2"/>
      <c r="B748" s="2"/>
      <c r="C748" s="2"/>
      <c r="D748" s="2"/>
      <c r="E748" s="2"/>
      <c r="F748" s="2"/>
    </row>
    <row r="749" spans="1:6" ht="12.75" x14ac:dyDescent="0.2">
      <c r="A749" s="2"/>
      <c r="B749" s="2"/>
      <c r="C749" s="2"/>
      <c r="D749" s="2"/>
      <c r="E749" s="2"/>
      <c r="F749" s="2"/>
    </row>
    <row r="750" spans="1:6" ht="12.75" x14ac:dyDescent="0.2">
      <c r="A750" s="2"/>
      <c r="B750" s="2"/>
      <c r="C750" s="2"/>
      <c r="D750" s="2"/>
      <c r="E750" s="2"/>
      <c r="F750" s="2"/>
    </row>
    <row r="751" spans="1:6" ht="12.75" x14ac:dyDescent="0.2">
      <c r="A751" s="2"/>
      <c r="B751" s="2"/>
      <c r="C751" s="2"/>
      <c r="D751" s="2"/>
      <c r="E751" s="2"/>
      <c r="F751" s="2"/>
    </row>
    <row r="752" spans="1:6" ht="12.75" x14ac:dyDescent="0.2">
      <c r="A752" s="2"/>
      <c r="B752" s="2"/>
      <c r="C752" s="2"/>
      <c r="D752" s="2"/>
      <c r="E752" s="2"/>
      <c r="F752" s="2"/>
    </row>
    <row r="753" spans="1:6" ht="12.75" x14ac:dyDescent="0.2">
      <c r="A753" s="2"/>
      <c r="B753" s="2"/>
      <c r="C753" s="2"/>
      <c r="D753" s="2"/>
      <c r="E753" s="2"/>
      <c r="F753" s="2"/>
    </row>
    <row r="754" spans="1:6" ht="12.75" x14ac:dyDescent="0.2">
      <c r="A754" s="2"/>
      <c r="B754" s="2"/>
      <c r="C754" s="2"/>
      <c r="D754" s="2"/>
      <c r="E754" s="2"/>
      <c r="F754" s="2"/>
    </row>
    <row r="755" spans="1:6" ht="12.75" x14ac:dyDescent="0.2">
      <c r="A755" s="2"/>
      <c r="B755" s="2"/>
      <c r="C755" s="2"/>
      <c r="D755" s="2"/>
      <c r="E755" s="2"/>
      <c r="F755" s="2"/>
    </row>
    <row r="756" spans="1:6" ht="12.75" x14ac:dyDescent="0.2">
      <c r="A756" s="2"/>
      <c r="B756" s="2"/>
      <c r="C756" s="2"/>
      <c r="D756" s="2"/>
      <c r="E756" s="2"/>
      <c r="F756" s="2"/>
    </row>
    <row r="757" spans="1:6" ht="12.75" x14ac:dyDescent="0.2">
      <c r="A757" s="2"/>
      <c r="B757" s="2"/>
      <c r="C757" s="2"/>
      <c r="D757" s="2"/>
      <c r="E757" s="2"/>
      <c r="F757" s="2"/>
    </row>
    <row r="758" spans="1:6" ht="12.75" x14ac:dyDescent="0.2">
      <c r="A758" s="2"/>
      <c r="B758" s="2"/>
      <c r="C758" s="2"/>
      <c r="D758" s="2"/>
      <c r="E758" s="2"/>
      <c r="F758" s="2"/>
    </row>
    <row r="759" spans="1:6" ht="12.75" x14ac:dyDescent="0.2">
      <c r="A759" s="2"/>
      <c r="B759" s="2"/>
      <c r="C759" s="2"/>
      <c r="D759" s="2"/>
      <c r="E759" s="2"/>
      <c r="F759" s="2"/>
    </row>
    <row r="760" spans="1:6" ht="12.75" x14ac:dyDescent="0.2">
      <c r="A760" s="2"/>
      <c r="B760" s="2"/>
      <c r="C760" s="2"/>
      <c r="D760" s="2"/>
      <c r="E760" s="2"/>
      <c r="F760" s="2"/>
    </row>
    <row r="761" spans="1:6" ht="12.75" x14ac:dyDescent="0.2">
      <c r="A761" s="2"/>
      <c r="B761" s="2"/>
      <c r="C761" s="2"/>
      <c r="D761" s="2"/>
      <c r="E761" s="2"/>
      <c r="F761" s="2"/>
    </row>
    <row r="762" spans="1:6" ht="12.75" x14ac:dyDescent="0.2">
      <c r="A762" s="2"/>
      <c r="B762" s="2"/>
      <c r="C762" s="2"/>
      <c r="D762" s="2"/>
      <c r="E762" s="2"/>
      <c r="F762" s="2"/>
    </row>
    <row r="763" spans="1:6" ht="12.75" x14ac:dyDescent="0.2">
      <c r="A763" s="2"/>
      <c r="B763" s="2"/>
      <c r="C763" s="2"/>
      <c r="D763" s="2"/>
      <c r="E763" s="2"/>
      <c r="F763" s="2"/>
    </row>
    <row r="764" spans="1:6" ht="12.75" x14ac:dyDescent="0.2">
      <c r="A764" s="2"/>
      <c r="B764" s="2"/>
      <c r="C764" s="2"/>
      <c r="D764" s="2"/>
      <c r="E764" s="2"/>
      <c r="F764" s="2"/>
    </row>
    <row r="765" spans="1:6" ht="12.75" x14ac:dyDescent="0.2">
      <c r="A765" s="2"/>
      <c r="B765" s="2"/>
      <c r="C765" s="2"/>
      <c r="D765" s="2"/>
      <c r="E765" s="2"/>
      <c r="F765" s="2"/>
    </row>
    <row r="766" spans="1:6" ht="12.75" x14ac:dyDescent="0.2">
      <c r="A766" s="2"/>
      <c r="B766" s="2"/>
      <c r="C766" s="2"/>
      <c r="D766" s="2"/>
      <c r="E766" s="2"/>
      <c r="F766" s="2"/>
    </row>
    <row r="767" spans="1:6" ht="12.75" x14ac:dyDescent="0.2">
      <c r="A767" s="2"/>
      <c r="B767" s="2"/>
      <c r="C767" s="2"/>
      <c r="D767" s="2"/>
      <c r="E767" s="2"/>
      <c r="F767" s="2"/>
    </row>
    <row r="768" spans="1:6" ht="12.75" x14ac:dyDescent="0.2">
      <c r="A768" s="2"/>
      <c r="B768" s="2"/>
      <c r="C768" s="2"/>
      <c r="D768" s="2"/>
      <c r="E768" s="2"/>
      <c r="F768" s="2"/>
    </row>
    <row r="769" spans="1:6" ht="12.75" x14ac:dyDescent="0.2">
      <c r="A769" s="2"/>
      <c r="B769" s="2"/>
      <c r="C769" s="2"/>
      <c r="D769" s="2"/>
      <c r="E769" s="2"/>
      <c r="F769" s="2"/>
    </row>
    <row r="770" spans="1:6" ht="12.75" x14ac:dyDescent="0.2">
      <c r="A770" s="2"/>
      <c r="B770" s="2"/>
      <c r="C770" s="2"/>
      <c r="D770" s="2"/>
      <c r="E770" s="2"/>
      <c r="F770" s="2"/>
    </row>
    <row r="771" spans="1:6" ht="12.75" x14ac:dyDescent="0.2">
      <c r="A771" s="2"/>
      <c r="B771" s="2"/>
      <c r="C771" s="2"/>
      <c r="D771" s="2"/>
      <c r="E771" s="2"/>
      <c r="F771" s="2"/>
    </row>
    <row r="772" spans="1:6" ht="12.75" x14ac:dyDescent="0.2">
      <c r="A772" s="2"/>
      <c r="B772" s="2"/>
      <c r="C772" s="2"/>
      <c r="D772" s="2"/>
      <c r="E772" s="2"/>
      <c r="F772" s="2"/>
    </row>
    <row r="773" spans="1:6" ht="12.75" x14ac:dyDescent="0.2">
      <c r="A773" s="2"/>
      <c r="B773" s="2"/>
      <c r="C773" s="2"/>
      <c r="D773" s="2"/>
      <c r="E773" s="2"/>
      <c r="F773" s="2"/>
    </row>
    <row r="774" spans="1:6" ht="12.75" x14ac:dyDescent="0.2">
      <c r="A774" s="2"/>
      <c r="B774" s="2"/>
      <c r="C774" s="2"/>
      <c r="D774" s="2"/>
      <c r="E774" s="2"/>
      <c r="F774" s="2"/>
    </row>
    <row r="775" spans="1:6" ht="12.75" x14ac:dyDescent="0.2">
      <c r="A775" s="2"/>
      <c r="B775" s="2"/>
      <c r="C775" s="2"/>
      <c r="D775" s="2"/>
      <c r="E775" s="2"/>
      <c r="F775" s="2"/>
    </row>
    <row r="776" spans="1:6" ht="12.75" x14ac:dyDescent="0.2">
      <c r="A776" s="2"/>
      <c r="B776" s="2"/>
      <c r="C776" s="2"/>
      <c r="D776" s="2"/>
      <c r="E776" s="2"/>
      <c r="F776" s="2"/>
    </row>
    <row r="777" spans="1:6" ht="12.75" x14ac:dyDescent="0.2">
      <c r="A777" s="2"/>
      <c r="B777" s="2"/>
      <c r="C777" s="2"/>
      <c r="D777" s="2"/>
      <c r="E777" s="2"/>
      <c r="F777" s="2"/>
    </row>
    <row r="778" spans="1:6" ht="12.75" x14ac:dyDescent="0.2">
      <c r="A778" s="2"/>
      <c r="B778" s="2"/>
      <c r="C778" s="2"/>
      <c r="D778" s="2"/>
      <c r="E778" s="2"/>
      <c r="F778" s="2"/>
    </row>
    <row r="779" spans="1:6" ht="12.75" x14ac:dyDescent="0.2">
      <c r="A779" s="2"/>
      <c r="B779" s="2"/>
      <c r="C779" s="2"/>
      <c r="D779" s="2"/>
      <c r="E779" s="2"/>
      <c r="F779" s="2"/>
    </row>
    <row r="780" spans="1:6" ht="12.75" x14ac:dyDescent="0.2">
      <c r="A780" s="2"/>
      <c r="B780" s="2"/>
      <c r="C780" s="2"/>
      <c r="D780" s="2"/>
      <c r="E780" s="2"/>
      <c r="F780" s="2"/>
    </row>
    <row r="781" spans="1:6" ht="12.75" x14ac:dyDescent="0.2">
      <c r="A781" s="2"/>
      <c r="B781" s="2"/>
      <c r="C781" s="2"/>
      <c r="D781" s="2"/>
      <c r="E781" s="2"/>
      <c r="F781" s="2"/>
    </row>
    <row r="782" spans="1:6" ht="12.75" x14ac:dyDescent="0.2">
      <c r="A782" s="2"/>
      <c r="B782" s="2"/>
      <c r="C782" s="2"/>
      <c r="D782" s="2"/>
      <c r="E782" s="2"/>
      <c r="F782" s="2"/>
    </row>
    <row r="783" spans="1:6" ht="12.75" x14ac:dyDescent="0.2">
      <c r="A783" s="2"/>
      <c r="B783" s="2"/>
      <c r="C783" s="2"/>
      <c r="D783" s="2"/>
      <c r="E783" s="2"/>
      <c r="F783" s="2"/>
    </row>
    <row r="784" spans="1:6" ht="12.75" x14ac:dyDescent="0.2">
      <c r="A784" s="2"/>
      <c r="B784" s="2"/>
      <c r="C784" s="2"/>
      <c r="D784" s="2"/>
      <c r="E784" s="2"/>
      <c r="F784" s="2"/>
    </row>
    <row r="785" spans="1:6" ht="12.75" x14ac:dyDescent="0.2">
      <c r="A785" s="2"/>
      <c r="B785" s="2"/>
      <c r="C785" s="2"/>
      <c r="D785" s="2"/>
      <c r="E785" s="2"/>
      <c r="F785" s="2"/>
    </row>
    <row r="786" spans="1:6" ht="12.75" x14ac:dyDescent="0.2">
      <c r="A786" s="2"/>
      <c r="B786" s="2"/>
      <c r="C786" s="2"/>
      <c r="D786" s="2"/>
      <c r="E786" s="2"/>
      <c r="F786" s="2"/>
    </row>
    <row r="787" spans="1:6" ht="12.75" x14ac:dyDescent="0.2">
      <c r="A787" s="2"/>
      <c r="B787" s="2"/>
      <c r="C787" s="2"/>
      <c r="D787" s="2"/>
      <c r="E787" s="2"/>
      <c r="F787" s="2"/>
    </row>
    <row r="788" spans="1:6" ht="12.75" x14ac:dyDescent="0.2">
      <c r="A788" s="2"/>
      <c r="B788" s="2"/>
      <c r="C788" s="2"/>
      <c r="D788" s="2"/>
      <c r="E788" s="2"/>
      <c r="F788" s="2"/>
    </row>
    <row r="789" spans="1:6" ht="12.75" x14ac:dyDescent="0.2">
      <c r="A789" s="2"/>
      <c r="B789" s="2"/>
      <c r="C789" s="2"/>
      <c r="D789" s="2"/>
      <c r="E789" s="2"/>
      <c r="F789" s="2"/>
    </row>
    <row r="790" spans="1:6" ht="12.75" x14ac:dyDescent="0.2">
      <c r="A790" s="2"/>
      <c r="B790" s="2"/>
      <c r="C790" s="2"/>
      <c r="D790" s="2"/>
      <c r="E790" s="2"/>
      <c r="F790" s="2"/>
    </row>
    <row r="791" spans="1:6" ht="12.75" x14ac:dyDescent="0.2">
      <c r="A791" s="2"/>
      <c r="B791" s="2"/>
      <c r="C791" s="2"/>
      <c r="D791" s="2"/>
      <c r="E791" s="2"/>
      <c r="F791" s="2"/>
    </row>
    <row r="792" spans="1:6" ht="12.75" x14ac:dyDescent="0.2">
      <c r="A792" s="2"/>
      <c r="B792" s="2"/>
      <c r="C792" s="2"/>
      <c r="D792" s="2"/>
      <c r="E792" s="2"/>
      <c r="F792" s="2"/>
    </row>
    <row r="793" spans="1:6" ht="12.75" x14ac:dyDescent="0.2">
      <c r="A793" s="2"/>
      <c r="B793" s="2"/>
      <c r="C793" s="2"/>
      <c r="D793" s="2"/>
      <c r="E793" s="2"/>
      <c r="F793" s="2"/>
    </row>
    <row r="794" spans="1:6" ht="12.75" x14ac:dyDescent="0.2">
      <c r="A794" s="2"/>
      <c r="B794" s="2"/>
      <c r="C794" s="2"/>
      <c r="D794" s="2"/>
      <c r="E794" s="2"/>
      <c r="F794" s="2"/>
    </row>
    <row r="795" spans="1:6" ht="12.75" x14ac:dyDescent="0.2">
      <c r="A795" s="2"/>
      <c r="B795" s="2"/>
      <c r="C795" s="2"/>
      <c r="D795" s="2"/>
      <c r="E795" s="2"/>
      <c r="F795" s="2"/>
    </row>
    <row r="796" spans="1:6" ht="12.75" x14ac:dyDescent="0.2">
      <c r="A796" s="2"/>
      <c r="B796" s="2"/>
      <c r="C796" s="2"/>
      <c r="D796" s="2"/>
      <c r="E796" s="2"/>
      <c r="F796" s="2"/>
    </row>
    <row r="797" spans="1:6" ht="12.75" x14ac:dyDescent="0.2">
      <c r="A797" s="2"/>
      <c r="B797" s="2"/>
      <c r="C797" s="2"/>
      <c r="D797" s="2"/>
      <c r="E797" s="2"/>
      <c r="F797" s="2"/>
    </row>
    <row r="798" spans="1:6" ht="12.75" x14ac:dyDescent="0.2">
      <c r="A798" s="2"/>
      <c r="B798" s="2"/>
      <c r="C798" s="2"/>
      <c r="D798" s="2"/>
      <c r="E798" s="2"/>
      <c r="F798" s="2"/>
    </row>
    <row r="799" spans="1:6" ht="12.75" x14ac:dyDescent="0.2">
      <c r="A799" s="2"/>
      <c r="B799" s="2"/>
      <c r="C799" s="2"/>
      <c r="D799" s="2"/>
      <c r="E799" s="2"/>
      <c r="F799" s="2"/>
    </row>
    <row r="800" spans="1:6" ht="12.75" x14ac:dyDescent="0.2">
      <c r="A800" s="2"/>
      <c r="B800" s="2"/>
      <c r="C800" s="2"/>
      <c r="D800" s="2"/>
      <c r="E800" s="2"/>
      <c r="F800" s="2"/>
    </row>
    <row r="801" spans="1:6" ht="12.75" x14ac:dyDescent="0.2">
      <c r="A801" s="2"/>
      <c r="B801" s="2"/>
      <c r="C801" s="2"/>
      <c r="D801" s="2"/>
      <c r="E801" s="2"/>
      <c r="F801" s="2"/>
    </row>
    <row r="802" spans="1:6" ht="12.75" x14ac:dyDescent="0.2">
      <c r="A802" s="2"/>
      <c r="B802" s="2"/>
      <c r="C802" s="2"/>
      <c r="D802" s="2"/>
      <c r="E802" s="2"/>
      <c r="F802" s="2"/>
    </row>
    <row r="803" spans="1:6" ht="12.75" x14ac:dyDescent="0.2">
      <c r="A803" s="2"/>
      <c r="B803" s="2"/>
      <c r="C803" s="2"/>
      <c r="D803" s="2"/>
      <c r="E803" s="2"/>
      <c r="F803" s="2"/>
    </row>
    <row r="804" spans="1:6" ht="12.75" x14ac:dyDescent="0.2">
      <c r="A804" s="2"/>
      <c r="B804" s="2"/>
      <c r="C804" s="2"/>
      <c r="D804" s="2"/>
      <c r="E804" s="2"/>
      <c r="F804" s="2"/>
    </row>
    <row r="805" spans="1:6" ht="12.75" x14ac:dyDescent="0.2">
      <c r="A805" s="2"/>
      <c r="B805" s="2"/>
      <c r="C805" s="2"/>
      <c r="D805" s="2"/>
      <c r="E805" s="2"/>
      <c r="F805" s="2"/>
    </row>
    <row r="806" spans="1:6" ht="12.75" x14ac:dyDescent="0.2">
      <c r="A806" s="2"/>
      <c r="B806" s="2"/>
      <c r="C806" s="2"/>
      <c r="D806" s="2"/>
      <c r="E806" s="2"/>
      <c r="F806" s="2"/>
    </row>
    <row r="807" spans="1:6" ht="12.75" x14ac:dyDescent="0.2">
      <c r="A807" s="2"/>
      <c r="B807" s="2"/>
      <c r="C807" s="2"/>
      <c r="D807" s="2"/>
      <c r="E807" s="2"/>
      <c r="F807" s="2"/>
    </row>
    <row r="808" spans="1:6" ht="12.75" x14ac:dyDescent="0.2">
      <c r="A808" s="2"/>
      <c r="B808" s="2"/>
      <c r="C808" s="2"/>
      <c r="D808" s="2"/>
      <c r="E808" s="2"/>
      <c r="F808" s="2"/>
    </row>
    <row r="809" spans="1:6" ht="12.75" x14ac:dyDescent="0.2">
      <c r="A809" s="2"/>
      <c r="B809" s="2"/>
      <c r="C809" s="2"/>
      <c r="D809" s="2"/>
      <c r="E809" s="2"/>
      <c r="F809" s="2"/>
    </row>
    <row r="810" spans="1:6" ht="12.75" x14ac:dyDescent="0.2">
      <c r="A810" s="2"/>
      <c r="B810" s="2"/>
      <c r="C810" s="2"/>
      <c r="D810" s="2"/>
      <c r="E810" s="2"/>
      <c r="F810" s="2"/>
    </row>
    <row r="811" spans="1:6" ht="12.75" x14ac:dyDescent="0.2">
      <c r="A811" s="2"/>
      <c r="B811" s="2"/>
      <c r="C811" s="2"/>
      <c r="D811" s="2"/>
      <c r="E811" s="2"/>
      <c r="F811" s="2"/>
    </row>
    <row r="812" spans="1:6" ht="12.75" x14ac:dyDescent="0.2">
      <c r="A812" s="2"/>
      <c r="B812" s="2"/>
      <c r="C812" s="2"/>
      <c r="D812" s="2"/>
      <c r="E812" s="2"/>
      <c r="F812" s="2"/>
    </row>
    <row r="813" spans="1:6" ht="12.75" x14ac:dyDescent="0.2">
      <c r="A813" s="2"/>
      <c r="B813" s="2"/>
      <c r="C813" s="2"/>
      <c r="D813" s="2"/>
      <c r="E813" s="2"/>
      <c r="F813" s="2"/>
    </row>
    <row r="814" spans="1:6" ht="12.75" x14ac:dyDescent="0.2">
      <c r="A814" s="2"/>
      <c r="B814" s="2"/>
      <c r="C814" s="2"/>
      <c r="D814" s="2"/>
      <c r="E814" s="2"/>
      <c r="F814" s="2"/>
    </row>
    <row r="815" spans="1:6" ht="12.75" x14ac:dyDescent="0.2">
      <c r="A815" s="2"/>
      <c r="B815" s="2"/>
      <c r="C815" s="2"/>
      <c r="D815" s="2"/>
      <c r="E815" s="2"/>
      <c r="F815" s="2"/>
    </row>
    <row r="816" spans="1:6" ht="12.75" x14ac:dyDescent="0.2">
      <c r="A816" s="2"/>
      <c r="B816" s="2"/>
      <c r="C816" s="2"/>
      <c r="D816" s="2"/>
      <c r="E816" s="2"/>
      <c r="F816" s="2"/>
    </row>
    <row r="817" spans="1:6" ht="12.75" x14ac:dyDescent="0.2">
      <c r="A817" s="2"/>
      <c r="B817" s="2"/>
      <c r="C817" s="2"/>
      <c r="D817" s="2"/>
      <c r="E817" s="2"/>
      <c r="F817" s="2"/>
    </row>
    <row r="818" spans="1:6" ht="12.75" x14ac:dyDescent="0.2">
      <c r="A818" s="2"/>
      <c r="B818" s="2"/>
      <c r="C818" s="2"/>
      <c r="D818" s="2"/>
      <c r="E818" s="2"/>
      <c r="F818" s="2"/>
    </row>
    <row r="819" spans="1:6" ht="12.75" x14ac:dyDescent="0.2">
      <c r="A819" s="2"/>
      <c r="B819" s="2"/>
      <c r="C819" s="2"/>
      <c r="D819" s="2"/>
      <c r="E819" s="2"/>
      <c r="F819" s="2"/>
    </row>
    <row r="820" spans="1:6" ht="12.75" x14ac:dyDescent="0.2">
      <c r="A820" s="2"/>
      <c r="B820" s="2"/>
      <c r="C820" s="2"/>
      <c r="D820" s="2"/>
      <c r="E820" s="2"/>
      <c r="F820" s="2"/>
    </row>
    <row r="821" spans="1:6" ht="12.75" x14ac:dyDescent="0.2">
      <c r="A821" s="2"/>
      <c r="B821" s="2"/>
      <c r="C821" s="2"/>
      <c r="D821" s="2"/>
      <c r="E821" s="2"/>
      <c r="F821" s="2"/>
    </row>
    <row r="822" spans="1:6" ht="12.75" x14ac:dyDescent="0.2">
      <c r="A822" s="2"/>
      <c r="B822" s="2"/>
      <c r="C822" s="2"/>
      <c r="D822" s="2"/>
      <c r="E822" s="2"/>
      <c r="F822" s="2"/>
    </row>
    <row r="823" spans="1:6" ht="12.75" x14ac:dyDescent="0.2">
      <c r="A823" s="2"/>
      <c r="B823" s="2"/>
      <c r="C823" s="2"/>
      <c r="D823" s="2"/>
      <c r="E823" s="2"/>
      <c r="F823" s="2"/>
    </row>
    <row r="824" spans="1:6" ht="12.75" x14ac:dyDescent="0.2">
      <c r="A824" s="2"/>
      <c r="B824" s="2"/>
      <c r="C824" s="2"/>
      <c r="D824" s="2"/>
      <c r="E824" s="2"/>
      <c r="F824" s="2"/>
    </row>
    <row r="825" spans="1:6" ht="12.75" x14ac:dyDescent="0.2">
      <c r="A825" s="2"/>
      <c r="B825" s="2"/>
      <c r="C825" s="2"/>
      <c r="D825" s="2"/>
      <c r="E825" s="2"/>
      <c r="F825" s="2"/>
    </row>
    <row r="826" spans="1:6" ht="12.75" x14ac:dyDescent="0.2">
      <c r="A826" s="2"/>
      <c r="B826" s="2"/>
      <c r="C826" s="2"/>
      <c r="D826" s="2"/>
      <c r="E826" s="2"/>
      <c r="F826" s="2"/>
    </row>
    <row r="827" spans="1:6" ht="12.75" x14ac:dyDescent="0.2">
      <c r="A827" s="2"/>
      <c r="B827" s="2"/>
      <c r="C827" s="2"/>
      <c r="D827" s="2"/>
      <c r="E827" s="2"/>
      <c r="F827" s="2"/>
    </row>
    <row r="828" spans="1:6" ht="12.75" x14ac:dyDescent="0.2">
      <c r="A828" s="2"/>
      <c r="B828" s="2"/>
      <c r="C828" s="2"/>
      <c r="D828" s="2"/>
      <c r="E828" s="2"/>
      <c r="F828" s="2"/>
    </row>
    <row r="829" spans="1:6" ht="12.75" x14ac:dyDescent="0.2">
      <c r="A829" s="2"/>
      <c r="B829" s="2"/>
      <c r="C829" s="2"/>
      <c r="D829" s="2"/>
      <c r="E829" s="2"/>
      <c r="F829" s="2"/>
    </row>
    <row r="830" spans="1:6" ht="12.75" x14ac:dyDescent="0.2">
      <c r="A830" s="2"/>
      <c r="B830" s="2"/>
      <c r="C830" s="2"/>
      <c r="D830" s="2"/>
      <c r="E830" s="2"/>
      <c r="F830" s="2"/>
    </row>
    <row r="831" spans="1:6" ht="12.75" x14ac:dyDescent="0.2">
      <c r="A831" s="2"/>
      <c r="B831" s="2"/>
      <c r="C831" s="2"/>
      <c r="D831" s="2"/>
      <c r="E831" s="2"/>
      <c r="F831" s="2"/>
    </row>
    <row r="832" spans="1:6" ht="12.75" x14ac:dyDescent="0.2">
      <c r="A832" s="2"/>
      <c r="B832" s="2"/>
      <c r="C832" s="2"/>
      <c r="D832" s="2"/>
      <c r="E832" s="2"/>
      <c r="F832" s="2"/>
    </row>
    <row r="833" spans="1:6" ht="12.75" x14ac:dyDescent="0.2">
      <c r="A833" s="2"/>
      <c r="B833" s="2"/>
      <c r="C833" s="2"/>
      <c r="D833" s="2"/>
      <c r="E833" s="2"/>
      <c r="F833" s="2"/>
    </row>
    <row r="834" spans="1:6" ht="12.75" x14ac:dyDescent="0.2">
      <c r="A834" s="2"/>
      <c r="B834" s="2"/>
      <c r="C834" s="2"/>
      <c r="D834" s="2"/>
      <c r="E834" s="2"/>
      <c r="F834" s="2"/>
    </row>
    <row r="835" spans="1:6" ht="12.75" x14ac:dyDescent="0.2">
      <c r="A835" s="2"/>
      <c r="B835" s="2"/>
      <c r="C835" s="2"/>
      <c r="D835" s="2"/>
      <c r="E835" s="2"/>
      <c r="F835" s="2"/>
    </row>
    <row r="836" spans="1:6" ht="12.75" x14ac:dyDescent="0.2">
      <c r="A836" s="2"/>
      <c r="B836" s="2"/>
      <c r="C836" s="2"/>
      <c r="D836" s="2"/>
      <c r="E836" s="2"/>
      <c r="F836" s="2"/>
    </row>
    <row r="837" spans="1:6" ht="12.75" x14ac:dyDescent="0.2">
      <c r="A837" s="2"/>
      <c r="B837" s="2"/>
      <c r="C837" s="2"/>
      <c r="D837" s="2"/>
      <c r="E837" s="2"/>
      <c r="F837" s="2"/>
    </row>
    <row r="838" spans="1:6" ht="12.75" x14ac:dyDescent="0.2">
      <c r="A838" s="2"/>
      <c r="B838" s="2"/>
      <c r="C838" s="2"/>
      <c r="D838" s="2"/>
      <c r="E838" s="2"/>
      <c r="F838" s="2"/>
    </row>
    <row r="839" spans="1:6" ht="12.75" x14ac:dyDescent="0.2">
      <c r="A839" s="2"/>
      <c r="B839" s="2"/>
      <c r="C839" s="2"/>
      <c r="D839" s="2"/>
      <c r="E839" s="2"/>
      <c r="F839" s="2"/>
    </row>
    <row r="840" spans="1:6" ht="12.75" x14ac:dyDescent="0.2">
      <c r="A840" s="2"/>
      <c r="B840" s="2"/>
      <c r="C840" s="2"/>
      <c r="D840" s="2"/>
      <c r="E840" s="2"/>
      <c r="F840" s="2"/>
    </row>
    <row r="841" spans="1:6" ht="12.75" x14ac:dyDescent="0.2">
      <c r="A841" s="2"/>
      <c r="B841" s="2"/>
      <c r="C841" s="2"/>
      <c r="D841" s="2"/>
      <c r="E841" s="2"/>
      <c r="F841" s="2"/>
    </row>
    <row r="842" spans="1:6" ht="12.75" x14ac:dyDescent="0.2">
      <c r="A842" s="2"/>
      <c r="B842" s="2"/>
      <c r="C842" s="2"/>
      <c r="D842" s="2"/>
      <c r="E842" s="2"/>
      <c r="F842" s="2"/>
    </row>
    <row r="843" spans="1:6" ht="12.75" x14ac:dyDescent="0.2">
      <c r="A843" s="2"/>
      <c r="B843" s="2"/>
      <c r="C843" s="2"/>
      <c r="D843" s="2"/>
      <c r="E843" s="2"/>
      <c r="F843" s="2"/>
    </row>
    <row r="844" spans="1:6" ht="12.75" x14ac:dyDescent="0.2">
      <c r="A844" s="2"/>
      <c r="B844" s="2"/>
      <c r="C844" s="2"/>
      <c r="D844" s="2"/>
      <c r="E844" s="2"/>
      <c r="F844" s="2"/>
    </row>
    <row r="845" spans="1:6" ht="12.75" x14ac:dyDescent="0.2">
      <c r="A845" s="2"/>
      <c r="B845" s="2"/>
      <c r="C845" s="2"/>
      <c r="D845" s="2"/>
      <c r="E845" s="2"/>
      <c r="F845" s="2"/>
    </row>
    <row r="846" spans="1:6" ht="12.75" x14ac:dyDescent="0.2">
      <c r="A846" s="2"/>
      <c r="B846" s="2"/>
      <c r="C846" s="2"/>
      <c r="D846" s="2"/>
      <c r="E846" s="2"/>
      <c r="F846" s="2"/>
    </row>
    <row r="847" spans="1:6" ht="12.75" x14ac:dyDescent="0.2">
      <c r="A847" s="2"/>
      <c r="B847" s="2"/>
      <c r="C847" s="2"/>
      <c r="D847" s="2"/>
      <c r="E847" s="2"/>
      <c r="F847" s="2"/>
    </row>
    <row r="848" spans="1:6" ht="12.75" x14ac:dyDescent="0.2">
      <c r="A848" s="2"/>
      <c r="B848" s="2"/>
      <c r="C848" s="2"/>
      <c r="D848" s="2"/>
      <c r="E848" s="2"/>
      <c r="F848" s="2"/>
    </row>
    <row r="849" spans="1:6" ht="12.75" x14ac:dyDescent="0.2">
      <c r="A849" s="2"/>
      <c r="B849" s="2"/>
      <c r="C849" s="2"/>
      <c r="D849" s="2"/>
      <c r="E849" s="2"/>
      <c r="F849" s="2"/>
    </row>
    <row r="850" spans="1:6" ht="12.75" x14ac:dyDescent="0.2">
      <c r="A850" s="2"/>
      <c r="B850" s="2"/>
      <c r="C850" s="2"/>
      <c r="D850" s="2"/>
      <c r="E850" s="2"/>
      <c r="F850" s="2"/>
    </row>
    <row r="851" spans="1:6" ht="12.75" x14ac:dyDescent="0.2">
      <c r="A851" s="2"/>
      <c r="B851" s="2"/>
      <c r="C851" s="2"/>
      <c r="D851" s="2"/>
      <c r="E851" s="2"/>
      <c r="F851" s="2"/>
    </row>
    <row r="852" spans="1:6" ht="12.75" x14ac:dyDescent="0.2">
      <c r="A852" s="2"/>
      <c r="B852" s="2"/>
      <c r="C852" s="2"/>
      <c r="D852" s="2"/>
      <c r="E852" s="2"/>
      <c r="F852" s="2"/>
    </row>
    <row r="853" spans="1:6" ht="12.75" x14ac:dyDescent="0.2">
      <c r="A853" s="2"/>
      <c r="B853" s="2"/>
      <c r="C853" s="2"/>
      <c r="D853" s="2"/>
      <c r="E853" s="2"/>
      <c r="F853" s="2"/>
    </row>
    <row r="854" spans="1:6" ht="12.75" x14ac:dyDescent="0.2">
      <c r="A854" s="2"/>
      <c r="B854" s="2"/>
      <c r="C854" s="2"/>
      <c r="D854" s="2"/>
      <c r="E854" s="2"/>
      <c r="F854" s="2"/>
    </row>
    <row r="855" spans="1:6" ht="12.75" x14ac:dyDescent="0.2">
      <c r="A855" s="2"/>
      <c r="B855" s="2"/>
      <c r="C855" s="2"/>
      <c r="D855" s="2"/>
      <c r="E855" s="2"/>
      <c r="F855" s="2"/>
    </row>
    <row r="856" spans="1:6" ht="12.75" x14ac:dyDescent="0.2">
      <c r="A856" s="2"/>
      <c r="B856" s="2"/>
      <c r="C856" s="2"/>
      <c r="D856" s="2"/>
      <c r="E856" s="2"/>
      <c r="F856" s="2"/>
    </row>
    <row r="857" spans="1:6" ht="12.75" x14ac:dyDescent="0.2">
      <c r="A857" s="2"/>
      <c r="B857" s="2"/>
      <c r="C857" s="2"/>
      <c r="D857" s="2"/>
      <c r="E857" s="2"/>
      <c r="F857" s="2"/>
    </row>
    <row r="858" spans="1:6" ht="12.75" x14ac:dyDescent="0.2">
      <c r="A858" s="2"/>
      <c r="B858" s="2"/>
      <c r="C858" s="2"/>
      <c r="D858" s="2"/>
      <c r="E858" s="2"/>
      <c r="F858" s="2"/>
    </row>
    <row r="859" spans="1:6" ht="12.75" x14ac:dyDescent="0.2">
      <c r="A859" s="2"/>
      <c r="B859" s="2"/>
      <c r="C859" s="2"/>
      <c r="D859" s="2"/>
      <c r="E859" s="2"/>
      <c r="F859" s="2"/>
    </row>
    <row r="860" spans="1:6" ht="12.75" x14ac:dyDescent="0.2">
      <c r="A860" s="2"/>
      <c r="B860" s="2"/>
      <c r="C860" s="2"/>
      <c r="D860" s="2"/>
      <c r="E860" s="2"/>
      <c r="F860" s="2"/>
    </row>
    <row r="861" spans="1:6" ht="12.75" x14ac:dyDescent="0.2">
      <c r="A861" s="2"/>
      <c r="B861" s="2"/>
      <c r="C861" s="2"/>
      <c r="D861" s="2"/>
      <c r="E861" s="2"/>
      <c r="F861" s="2"/>
    </row>
    <row r="862" spans="1:6" ht="12.75" x14ac:dyDescent="0.2">
      <c r="A862" s="2"/>
      <c r="B862" s="2"/>
      <c r="C862" s="2"/>
      <c r="D862" s="2"/>
      <c r="E862" s="2"/>
      <c r="F862" s="2"/>
    </row>
    <row r="863" spans="1:6" ht="12.75" x14ac:dyDescent="0.2">
      <c r="A863" s="2"/>
      <c r="B863" s="2"/>
      <c r="C863" s="2"/>
      <c r="D863" s="2"/>
      <c r="E863" s="2"/>
      <c r="F863" s="2"/>
    </row>
    <row r="864" spans="1:6" ht="12.75" x14ac:dyDescent="0.2">
      <c r="A864" s="2"/>
      <c r="B864" s="2"/>
      <c r="C864" s="2"/>
      <c r="D864" s="2"/>
      <c r="E864" s="2"/>
      <c r="F864" s="2"/>
    </row>
    <row r="865" spans="1:6" ht="12.75" x14ac:dyDescent="0.2">
      <c r="A865" s="2"/>
      <c r="B865" s="2"/>
      <c r="C865" s="2"/>
      <c r="D865" s="2"/>
      <c r="E865" s="2"/>
      <c r="F865" s="2"/>
    </row>
    <row r="866" spans="1:6" ht="12.75" x14ac:dyDescent="0.2">
      <c r="A866" s="2"/>
      <c r="B866" s="2"/>
      <c r="C866" s="2"/>
      <c r="D866" s="2"/>
      <c r="E866" s="2"/>
      <c r="F866" s="2"/>
    </row>
    <row r="867" spans="1:6" ht="12.75" x14ac:dyDescent="0.2">
      <c r="A867" s="2"/>
      <c r="B867" s="2"/>
      <c r="C867" s="2"/>
      <c r="D867" s="2"/>
      <c r="E867" s="2"/>
      <c r="F867" s="2"/>
    </row>
    <row r="868" spans="1:6" ht="12.75" x14ac:dyDescent="0.2">
      <c r="A868" s="2"/>
      <c r="B868" s="2"/>
      <c r="C868" s="2"/>
      <c r="D868" s="2"/>
      <c r="E868" s="2"/>
      <c r="F868" s="2"/>
    </row>
    <row r="869" spans="1:6" ht="12.75" x14ac:dyDescent="0.2">
      <c r="A869" s="2"/>
      <c r="B869" s="2"/>
      <c r="C869" s="2"/>
      <c r="D869" s="2"/>
      <c r="E869" s="2"/>
      <c r="F869" s="2"/>
    </row>
    <row r="870" spans="1:6" ht="12.75" x14ac:dyDescent="0.2">
      <c r="A870" s="2"/>
      <c r="B870" s="2"/>
      <c r="C870" s="2"/>
      <c r="D870" s="2"/>
      <c r="E870" s="2"/>
      <c r="F870" s="2"/>
    </row>
    <row r="871" spans="1:6" ht="12.75" x14ac:dyDescent="0.2">
      <c r="A871" s="2"/>
      <c r="B871" s="2"/>
      <c r="C871" s="2"/>
      <c r="D871" s="2"/>
      <c r="E871" s="2"/>
      <c r="F871" s="2"/>
    </row>
    <row r="872" spans="1:6" ht="12.75" x14ac:dyDescent="0.2">
      <c r="A872" s="2"/>
      <c r="B872" s="2"/>
      <c r="C872" s="2"/>
      <c r="D872" s="2"/>
      <c r="E872" s="2"/>
      <c r="F872" s="2"/>
    </row>
    <row r="873" spans="1:6" ht="12.75" x14ac:dyDescent="0.2">
      <c r="A873" s="2"/>
      <c r="B873" s="2"/>
      <c r="C873" s="2"/>
      <c r="D873" s="2"/>
      <c r="E873" s="2"/>
      <c r="F873" s="2"/>
    </row>
    <row r="874" spans="1:6" ht="12.75" x14ac:dyDescent="0.2">
      <c r="A874" s="2"/>
      <c r="B874" s="2"/>
      <c r="C874" s="2"/>
      <c r="D874" s="2"/>
      <c r="E874" s="2"/>
      <c r="F874" s="2"/>
    </row>
    <row r="875" spans="1:6" ht="12.75" x14ac:dyDescent="0.2">
      <c r="A875" s="2"/>
      <c r="B875" s="2"/>
      <c r="C875" s="2"/>
      <c r="D875" s="2"/>
      <c r="E875" s="2"/>
      <c r="F875" s="2"/>
    </row>
    <row r="876" spans="1:6" ht="12.75" x14ac:dyDescent="0.2">
      <c r="A876" s="2"/>
      <c r="B876" s="2"/>
      <c r="C876" s="2"/>
      <c r="D876" s="2"/>
      <c r="E876" s="2"/>
      <c r="F876" s="2"/>
    </row>
    <row r="877" spans="1:6" ht="12.75" x14ac:dyDescent="0.2">
      <c r="A877" s="2"/>
      <c r="B877" s="2"/>
      <c r="C877" s="2"/>
      <c r="D877" s="2"/>
      <c r="E877" s="2"/>
      <c r="F877" s="2"/>
    </row>
    <row r="878" spans="1:6" ht="12.75" x14ac:dyDescent="0.2">
      <c r="A878" s="2"/>
      <c r="B878" s="2"/>
      <c r="C878" s="2"/>
      <c r="D878" s="2"/>
      <c r="E878" s="2"/>
      <c r="F878" s="2"/>
    </row>
    <row r="879" spans="1:6" ht="12.75" x14ac:dyDescent="0.2">
      <c r="A879" s="2"/>
      <c r="B879" s="2"/>
      <c r="C879" s="2"/>
      <c r="D879" s="2"/>
      <c r="E879" s="2"/>
      <c r="F879" s="2"/>
    </row>
    <row r="880" spans="1:6" ht="12.75" x14ac:dyDescent="0.2">
      <c r="A880" s="2"/>
      <c r="B880" s="2"/>
      <c r="C880" s="2"/>
      <c r="D880" s="2"/>
      <c r="E880" s="2"/>
      <c r="F880" s="2"/>
    </row>
    <row r="881" spans="1:6" ht="12.75" x14ac:dyDescent="0.2">
      <c r="A881" s="2"/>
      <c r="B881" s="2"/>
      <c r="C881" s="2"/>
      <c r="D881" s="2"/>
      <c r="E881" s="2"/>
      <c r="F881" s="2"/>
    </row>
    <row r="882" spans="1:6" ht="12.75" x14ac:dyDescent="0.2">
      <c r="A882" s="2"/>
      <c r="B882" s="2"/>
      <c r="C882" s="2"/>
      <c r="D882" s="2"/>
      <c r="E882" s="2"/>
      <c r="F882" s="2"/>
    </row>
    <row r="883" spans="1:6" ht="12.75" x14ac:dyDescent="0.2">
      <c r="A883" s="2"/>
      <c r="B883" s="2"/>
      <c r="C883" s="2"/>
      <c r="D883" s="2"/>
      <c r="E883" s="2"/>
      <c r="F883" s="2"/>
    </row>
    <row r="884" spans="1:6" ht="12.75" x14ac:dyDescent="0.2">
      <c r="A884" s="2"/>
      <c r="B884" s="2"/>
      <c r="C884" s="2"/>
      <c r="D884" s="2"/>
      <c r="E884" s="2"/>
      <c r="F884" s="2"/>
    </row>
    <row r="885" spans="1:6" ht="12.75" x14ac:dyDescent="0.2">
      <c r="A885" s="2"/>
      <c r="B885" s="2"/>
      <c r="C885" s="2"/>
      <c r="D885" s="2"/>
      <c r="E885" s="2"/>
      <c r="F885" s="2"/>
    </row>
    <row r="886" spans="1:6" ht="12.75" x14ac:dyDescent="0.2">
      <c r="A886" s="2"/>
      <c r="B886" s="2"/>
      <c r="C886" s="2"/>
      <c r="D886" s="2"/>
      <c r="E886" s="2"/>
      <c r="F886" s="2"/>
    </row>
    <row r="887" spans="1:6" ht="12.75" x14ac:dyDescent="0.2">
      <c r="A887" s="2"/>
      <c r="B887" s="2"/>
      <c r="C887" s="2"/>
      <c r="D887" s="2"/>
      <c r="E887" s="2"/>
      <c r="F887" s="2"/>
    </row>
    <row r="888" spans="1:6" ht="12.75" x14ac:dyDescent="0.2">
      <c r="A888" s="2"/>
      <c r="B888" s="2"/>
      <c r="C888" s="2"/>
      <c r="D888" s="2"/>
      <c r="E888" s="2"/>
      <c r="F888" s="2"/>
    </row>
    <row r="889" spans="1:6" ht="12.75" x14ac:dyDescent="0.2">
      <c r="A889" s="2"/>
      <c r="B889" s="2"/>
      <c r="C889" s="2"/>
      <c r="D889" s="2"/>
      <c r="E889" s="2"/>
      <c r="F889" s="2"/>
    </row>
    <row r="890" spans="1:6" ht="12.75" x14ac:dyDescent="0.2">
      <c r="A890" s="2"/>
      <c r="B890" s="2"/>
      <c r="C890" s="2"/>
      <c r="D890" s="2"/>
      <c r="E890" s="2"/>
      <c r="F890" s="2"/>
    </row>
    <row r="891" spans="1:6" ht="12.75" x14ac:dyDescent="0.2">
      <c r="A891" s="2"/>
      <c r="B891" s="2"/>
      <c r="C891" s="2"/>
      <c r="D891" s="2"/>
      <c r="E891" s="2"/>
      <c r="F891" s="2"/>
    </row>
    <row r="892" spans="1:6" ht="12.75" x14ac:dyDescent="0.2">
      <c r="A892" s="2"/>
      <c r="B892" s="2"/>
      <c r="C892" s="2"/>
      <c r="D892" s="2"/>
      <c r="E892" s="2"/>
      <c r="F892" s="2"/>
    </row>
    <row r="893" spans="1:6" ht="12.75" x14ac:dyDescent="0.2">
      <c r="A893" s="2"/>
      <c r="B893" s="2"/>
      <c r="C893" s="2"/>
      <c r="D893" s="2"/>
      <c r="E893" s="2"/>
      <c r="F893" s="2"/>
    </row>
    <row r="894" spans="1:6" ht="12.75" x14ac:dyDescent="0.2">
      <c r="A894" s="2"/>
      <c r="B894" s="2"/>
      <c r="C894" s="2"/>
      <c r="D894" s="2"/>
      <c r="E894" s="2"/>
      <c r="F894" s="2"/>
    </row>
    <row r="895" spans="1:6" ht="12.75" x14ac:dyDescent="0.2">
      <c r="A895" s="2"/>
      <c r="B895" s="2"/>
      <c r="C895" s="2"/>
      <c r="D895" s="2"/>
      <c r="E895" s="2"/>
      <c r="F895" s="2"/>
    </row>
    <row r="896" spans="1:6" ht="12.75" x14ac:dyDescent="0.2">
      <c r="A896" s="2"/>
      <c r="B896" s="2"/>
      <c r="C896" s="2"/>
      <c r="D896" s="2"/>
      <c r="E896" s="2"/>
      <c r="F896" s="2"/>
    </row>
    <row r="897" spans="1:6" ht="12.75" x14ac:dyDescent="0.2">
      <c r="A897" s="2"/>
      <c r="B897" s="2"/>
      <c r="C897" s="2"/>
      <c r="D897" s="2"/>
      <c r="E897" s="2"/>
      <c r="F897" s="2"/>
    </row>
    <row r="898" spans="1:6" ht="12.75" x14ac:dyDescent="0.2">
      <c r="A898" s="2"/>
      <c r="B898" s="2"/>
      <c r="C898" s="2"/>
      <c r="D898" s="2"/>
      <c r="E898" s="2"/>
      <c r="F898" s="2"/>
    </row>
    <row r="899" spans="1:6" ht="12.75" x14ac:dyDescent="0.2">
      <c r="A899" s="2"/>
      <c r="B899" s="2"/>
      <c r="C899" s="2"/>
      <c r="D899" s="2"/>
      <c r="E899" s="2"/>
      <c r="F899" s="2"/>
    </row>
    <row r="900" spans="1:6" ht="12.75" x14ac:dyDescent="0.2">
      <c r="A900" s="2"/>
      <c r="B900" s="2"/>
      <c r="C900" s="2"/>
      <c r="D900" s="2"/>
      <c r="E900" s="2"/>
      <c r="F900" s="2"/>
    </row>
    <row r="901" spans="1:6" ht="12.75" x14ac:dyDescent="0.2">
      <c r="A901" s="2"/>
      <c r="B901" s="2"/>
      <c r="C901" s="2"/>
      <c r="D901" s="2"/>
      <c r="E901" s="2"/>
      <c r="F901" s="2"/>
    </row>
    <row r="902" spans="1:6" ht="12.75" x14ac:dyDescent="0.2">
      <c r="A902" s="2"/>
      <c r="B902" s="2"/>
      <c r="C902" s="2"/>
      <c r="D902" s="2"/>
      <c r="E902" s="2"/>
      <c r="F902" s="2"/>
    </row>
    <row r="903" spans="1:6" ht="12.75" x14ac:dyDescent="0.2">
      <c r="A903" s="2"/>
      <c r="B903" s="2"/>
      <c r="C903" s="2"/>
      <c r="D903" s="2"/>
      <c r="E903" s="2"/>
      <c r="F903" s="2"/>
    </row>
    <row r="904" spans="1:6" ht="12.75" x14ac:dyDescent="0.2">
      <c r="A904" s="2"/>
      <c r="B904" s="2"/>
      <c r="C904" s="2"/>
      <c r="D904" s="2"/>
      <c r="E904" s="2"/>
      <c r="F904" s="2"/>
    </row>
    <row r="905" spans="1:6" ht="12.75" x14ac:dyDescent="0.2">
      <c r="A905" s="2"/>
      <c r="B905" s="2"/>
      <c r="C905" s="2"/>
      <c r="D905" s="2"/>
      <c r="E905" s="2"/>
      <c r="F905" s="2"/>
    </row>
    <row r="906" spans="1:6" ht="12.75" x14ac:dyDescent="0.2">
      <c r="A906" s="2"/>
      <c r="B906" s="2"/>
      <c r="C906" s="2"/>
      <c r="D906" s="2"/>
      <c r="E906" s="2"/>
      <c r="F906" s="2"/>
    </row>
    <row r="907" spans="1:6" ht="12.75" x14ac:dyDescent="0.2">
      <c r="A907" s="2"/>
      <c r="B907" s="2"/>
      <c r="C907" s="2"/>
      <c r="D907" s="2"/>
      <c r="E907" s="2"/>
      <c r="F907" s="2"/>
    </row>
    <row r="908" spans="1:6" ht="12.75" x14ac:dyDescent="0.2">
      <c r="A908" s="2"/>
      <c r="B908" s="2"/>
      <c r="C908" s="2"/>
      <c r="D908" s="2"/>
      <c r="E908" s="2"/>
      <c r="F908" s="2"/>
    </row>
    <row r="909" spans="1:6" ht="12.75" x14ac:dyDescent="0.2">
      <c r="A909" s="2"/>
      <c r="B909" s="2"/>
      <c r="C909" s="2"/>
      <c r="D909" s="2"/>
      <c r="E909" s="2"/>
      <c r="F909" s="2"/>
    </row>
    <row r="910" spans="1:6" ht="12.75" x14ac:dyDescent="0.2">
      <c r="A910" s="2"/>
      <c r="B910" s="2"/>
      <c r="C910" s="2"/>
      <c r="D910" s="2"/>
      <c r="E910" s="2"/>
      <c r="F910" s="2"/>
    </row>
    <row r="911" spans="1:6" ht="12.75" x14ac:dyDescent="0.2">
      <c r="A911" s="2"/>
      <c r="B911" s="2"/>
      <c r="C911" s="2"/>
      <c r="D911" s="2"/>
      <c r="E911" s="2"/>
      <c r="F911" s="2"/>
    </row>
    <row r="912" spans="1:6" ht="12.75" x14ac:dyDescent="0.2">
      <c r="A912" s="2"/>
      <c r="B912" s="2"/>
      <c r="C912" s="2"/>
      <c r="D912" s="2"/>
      <c r="E912" s="2"/>
      <c r="F912" s="2"/>
    </row>
    <row r="913" spans="1:6" ht="12.75" x14ac:dyDescent="0.2">
      <c r="A913" s="2"/>
      <c r="B913" s="2"/>
      <c r="C913" s="2"/>
      <c r="D913" s="2"/>
      <c r="E913" s="2"/>
      <c r="F913" s="2"/>
    </row>
    <row r="914" spans="1:6" ht="12.75" x14ac:dyDescent="0.2">
      <c r="A914" s="2"/>
      <c r="B914" s="2"/>
      <c r="C914" s="2"/>
      <c r="D914" s="2"/>
      <c r="E914" s="2"/>
      <c r="F914" s="2"/>
    </row>
    <row r="915" spans="1:6" ht="12.75" x14ac:dyDescent="0.2">
      <c r="A915" s="2"/>
      <c r="B915" s="2"/>
      <c r="C915" s="2"/>
      <c r="D915" s="2"/>
      <c r="E915" s="2"/>
      <c r="F915" s="2"/>
    </row>
    <row r="916" spans="1:6" ht="12.75" x14ac:dyDescent="0.2">
      <c r="A916" s="2"/>
      <c r="B916" s="2"/>
      <c r="C916" s="2"/>
      <c r="D916" s="2"/>
      <c r="E916" s="2"/>
      <c r="F916" s="2"/>
    </row>
    <row r="917" spans="1:6" ht="12.75" x14ac:dyDescent="0.2">
      <c r="A917" s="2"/>
      <c r="B917" s="2"/>
      <c r="C917" s="2"/>
      <c r="D917" s="2"/>
      <c r="E917" s="2"/>
      <c r="F917" s="2"/>
    </row>
    <row r="918" spans="1:6" ht="12.75" x14ac:dyDescent="0.2">
      <c r="A918" s="2"/>
      <c r="B918" s="2"/>
      <c r="C918" s="2"/>
      <c r="D918" s="2"/>
      <c r="E918" s="2"/>
      <c r="F918" s="2"/>
    </row>
    <row r="919" spans="1:6" ht="12.75" x14ac:dyDescent="0.2">
      <c r="A919" s="2"/>
      <c r="B919" s="2"/>
      <c r="C919" s="2"/>
      <c r="D919" s="2"/>
      <c r="E919" s="2"/>
      <c r="F919" s="2"/>
    </row>
    <row r="920" spans="1:6" ht="12.75" x14ac:dyDescent="0.2">
      <c r="A920" s="2"/>
      <c r="B920" s="2"/>
      <c r="C920" s="2"/>
      <c r="D920" s="2"/>
      <c r="E920" s="2"/>
      <c r="F920" s="2"/>
    </row>
    <row r="921" spans="1:6" ht="12.75" x14ac:dyDescent="0.2">
      <c r="A921" s="2"/>
      <c r="B921" s="2"/>
      <c r="C921" s="2"/>
      <c r="D921" s="2"/>
      <c r="E921" s="2"/>
      <c r="F921" s="2"/>
    </row>
    <row r="922" spans="1:6" ht="12.75" x14ac:dyDescent="0.2">
      <c r="A922" s="2"/>
      <c r="B922" s="2"/>
      <c r="C922" s="2"/>
      <c r="D922" s="2"/>
      <c r="E922" s="2"/>
      <c r="F922" s="2"/>
    </row>
    <row r="923" spans="1:6" ht="12.75" x14ac:dyDescent="0.2">
      <c r="A923" s="2"/>
      <c r="B923" s="2"/>
      <c r="C923" s="2"/>
      <c r="D923" s="2"/>
      <c r="E923" s="2"/>
      <c r="F923" s="2"/>
    </row>
    <row r="924" spans="1:6" ht="12.75" x14ac:dyDescent="0.2">
      <c r="A924" s="2"/>
      <c r="B924" s="2"/>
      <c r="C924" s="2"/>
      <c r="D924" s="2"/>
      <c r="E924" s="2"/>
      <c r="F924" s="2"/>
    </row>
    <row r="925" spans="1:6" ht="12.75" x14ac:dyDescent="0.2">
      <c r="A925" s="2"/>
      <c r="B925" s="2"/>
      <c r="C925" s="2"/>
      <c r="D925" s="2"/>
      <c r="E925" s="2"/>
      <c r="F925" s="2"/>
    </row>
    <row r="926" spans="1:6" ht="12.75" x14ac:dyDescent="0.2">
      <c r="A926" s="2"/>
      <c r="B926" s="2"/>
      <c r="C926" s="2"/>
      <c r="D926" s="2"/>
      <c r="E926" s="2"/>
      <c r="F926" s="2"/>
    </row>
    <row r="927" spans="1:6" ht="12.75" x14ac:dyDescent="0.2">
      <c r="A927" s="2"/>
      <c r="B927" s="2"/>
      <c r="C927" s="2"/>
      <c r="D927" s="2"/>
      <c r="E927" s="2"/>
      <c r="F927" s="2"/>
    </row>
    <row r="928" spans="1:6" ht="12.75" x14ac:dyDescent="0.2">
      <c r="A928" s="2"/>
      <c r="B928" s="2"/>
      <c r="C928" s="2"/>
      <c r="D928" s="2"/>
      <c r="E928" s="2"/>
      <c r="F928" s="2"/>
    </row>
    <row r="929" spans="1:6" ht="12.75" x14ac:dyDescent="0.2">
      <c r="A929" s="2"/>
      <c r="B929" s="2"/>
      <c r="C929" s="2"/>
      <c r="D929" s="2"/>
      <c r="E929" s="2"/>
      <c r="F929" s="2"/>
    </row>
    <row r="930" spans="1:6" ht="12.75" x14ac:dyDescent="0.2">
      <c r="A930" s="2"/>
      <c r="B930" s="2"/>
      <c r="C930" s="2"/>
      <c r="D930" s="2"/>
      <c r="E930" s="2"/>
      <c r="F930" s="2"/>
    </row>
    <row r="931" spans="1:6" ht="12.75" x14ac:dyDescent="0.2">
      <c r="A931" s="2"/>
      <c r="B931" s="2"/>
      <c r="C931" s="2"/>
      <c r="D931" s="2"/>
      <c r="E931" s="2"/>
      <c r="F931" s="2"/>
    </row>
    <row r="932" spans="1:6" ht="12.75" x14ac:dyDescent="0.2">
      <c r="A932" s="2"/>
      <c r="B932" s="2"/>
      <c r="C932" s="2"/>
      <c r="D932" s="2"/>
      <c r="E932" s="2"/>
      <c r="F932" s="2"/>
    </row>
    <row r="933" spans="1:6" ht="12.75" x14ac:dyDescent="0.2">
      <c r="A933" s="2"/>
      <c r="B933" s="2"/>
      <c r="C933" s="2"/>
      <c r="D933" s="2"/>
      <c r="E933" s="2"/>
      <c r="F933" s="2"/>
    </row>
    <row r="934" spans="1:6" ht="12.75" x14ac:dyDescent="0.2">
      <c r="A934" s="2"/>
      <c r="B934" s="2"/>
      <c r="C934" s="2"/>
      <c r="D934" s="2"/>
      <c r="E934" s="2"/>
      <c r="F934" s="2"/>
    </row>
    <row r="935" spans="1:6" ht="12.75" x14ac:dyDescent="0.2">
      <c r="A935" s="2"/>
      <c r="B935" s="2"/>
      <c r="C935" s="2"/>
      <c r="D935" s="2"/>
      <c r="E935" s="2"/>
      <c r="F935" s="2"/>
    </row>
    <row r="936" spans="1:6" ht="12.75" x14ac:dyDescent="0.2">
      <c r="A936" s="2"/>
      <c r="B936" s="2"/>
      <c r="C936" s="2"/>
      <c r="D936" s="2"/>
      <c r="E936" s="2"/>
      <c r="F936" s="2"/>
    </row>
    <row r="937" spans="1:6" ht="12.75" x14ac:dyDescent="0.2">
      <c r="A937" s="2"/>
      <c r="B937" s="2"/>
      <c r="C937" s="2"/>
      <c r="D937" s="2"/>
      <c r="E937" s="2"/>
      <c r="F937" s="2"/>
    </row>
    <row r="938" spans="1:6" ht="12.75" x14ac:dyDescent="0.2">
      <c r="A938" s="2"/>
      <c r="B938" s="2"/>
      <c r="C938" s="2"/>
      <c r="D938" s="2"/>
      <c r="E938" s="2"/>
      <c r="F938" s="2"/>
    </row>
    <row r="939" spans="1:6" ht="12.75" x14ac:dyDescent="0.2">
      <c r="A939" s="2"/>
      <c r="B939" s="2"/>
      <c r="C939" s="2"/>
      <c r="D939" s="2"/>
      <c r="E939" s="2"/>
      <c r="F939" s="2"/>
    </row>
    <row r="940" spans="1:6" ht="12.75" x14ac:dyDescent="0.2">
      <c r="A940" s="2"/>
      <c r="B940" s="2"/>
      <c r="C940" s="2"/>
      <c r="D940" s="2"/>
      <c r="E940" s="2"/>
      <c r="F940" s="2"/>
    </row>
    <row r="941" spans="1:6" ht="12.75" x14ac:dyDescent="0.2">
      <c r="A941" s="2"/>
      <c r="B941" s="2"/>
      <c r="C941" s="2"/>
      <c r="D941" s="2"/>
      <c r="E941" s="2"/>
      <c r="F941" s="2"/>
    </row>
    <row r="942" spans="1:6" ht="12.75" x14ac:dyDescent="0.2">
      <c r="A942" s="2"/>
      <c r="B942" s="2"/>
      <c r="C942" s="2"/>
      <c r="D942" s="2"/>
      <c r="E942" s="2"/>
      <c r="F942" s="2"/>
    </row>
    <row r="943" spans="1:6" ht="12.75" x14ac:dyDescent="0.2">
      <c r="A943" s="2"/>
      <c r="B943" s="2"/>
      <c r="C943" s="2"/>
      <c r="D943" s="2"/>
      <c r="E943" s="2"/>
      <c r="F943" s="2"/>
    </row>
    <row r="944" spans="1:6" ht="12.75" x14ac:dyDescent="0.2">
      <c r="A944" s="2"/>
      <c r="B944" s="2"/>
      <c r="C944" s="2"/>
      <c r="D944" s="2"/>
      <c r="E944" s="2"/>
      <c r="F944" s="2"/>
    </row>
    <row r="945" spans="1:6" ht="12.75" x14ac:dyDescent="0.2">
      <c r="A945" s="2"/>
      <c r="B945" s="2"/>
      <c r="C945" s="2"/>
      <c r="D945" s="2"/>
      <c r="E945" s="2"/>
      <c r="F945" s="2"/>
    </row>
    <row r="946" spans="1:6" ht="12.75" x14ac:dyDescent="0.2">
      <c r="A946" s="2"/>
      <c r="B946" s="2"/>
      <c r="C946" s="2"/>
      <c r="D946" s="2"/>
      <c r="E946" s="2"/>
      <c r="F946" s="2"/>
    </row>
    <row r="947" spans="1:6" ht="12.75" x14ac:dyDescent="0.2">
      <c r="A947" s="2"/>
      <c r="B947" s="2"/>
      <c r="C947" s="2"/>
      <c r="D947" s="2"/>
      <c r="E947" s="2"/>
      <c r="F947" s="2"/>
    </row>
    <row r="948" spans="1:6" ht="12.75" x14ac:dyDescent="0.2">
      <c r="A948" s="2"/>
      <c r="B948" s="2"/>
      <c r="C948" s="2"/>
      <c r="D948" s="2"/>
      <c r="E948" s="2"/>
      <c r="F948" s="2"/>
    </row>
    <row r="949" spans="1:6" ht="12.75" x14ac:dyDescent="0.2">
      <c r="A949" s="2"/>
      <c r="B949" s="2"/>
      <c r="C949" s="2"/>
      <c r="D949" s="2"/>
      <c r="E949" s="2"/>
      <c r="F949" s="2"/>
    </row>
    <row r="950" spans="1:6" ht="12.75" x14ac:dyDescent="0.2">
      <c r="A950" s="2"/>
      <c r="B950" s="2"/>
      <c r="C950" s="2"/>
      <c r="D950" s="2"/>
      <c r="E950" s="2"/>
      <c r="F950" s="2"/>
    </row>
    <row r="951" spans="1:6" ht="12.75" x14ac:dyDescent="0.2">
      <c r="A951" s="2"/>
      <c r="B951" s="2"/>
      <c r="C951" s="2"/>
      <c r="D951" s="2"/>
      <c r="E951" s="2"/>
      <c r="F951" s="2"/>
    </row>
    <row r="952" spans="1:6" ht="12.75" x14ac:dyDescent="0.2">
      <c r="A952" s="2"/>
      <c r="B952" s="2"/>
      <c r="C952" s="2"/>
      <c r="D952" s="2"/>
      <c r="E952" s="2"/>
      <c r="F952" s="2"/>
    </row>
    <row r="953" spans="1:6" ht="12.75" x14ac:dyDescent="0.2">
      <c r="A953" s="2"/>
      <c r="B953" s="2"/>
      <c r="C953" s="2"/>
      <c r="D953" s="2"/>
      <c r="E953" s="2"/>
      <c r="F953" s="2"/>
    </row>
    <row r="954" spans="1:6" ht="12.75" x14ac:dyDescent="0.2">
      <c r="A954" s="2"/>
      <c r="B954" s="2"/>
      <c r="C954" s="2"/>
      <c r="D954" s="2"/>
      <c r="E954" s="2"/>
      <c r="F954" s="2"/>
    </row>
    <row r="955" spans="1:6" ht="12.75" x14ac:dyDescent="0.2">
      <c r="A955" s="2"/>
      <c r="B955" s="2"/>
      <c r="C955" s="2"/>
      <c r="D955" s="2"/>
      <c r="E955" s="2"/>
      <c r="F955" s="2"/>
    </row>
    <row r="956" spans="1:6" ht="12.75" x14ac:dyDescent="0.2">
      <c r="A956" s="2"/>
      <c r="B956" s="2"/>
      <c r="C956" s="2"/>
      <c r="D956" s="2"/>
      <c r="E956" s="2"/>
      <c r="F956" s="2"/>
    </row>
    <row r="957" spans="1:6" ht="12.75" x14ac:dyDescent="0.2">
      <c r="A957" s="2"/>
      <c r="B957" s="2"/>
      <c r="C957" s="2"/>
      <c r="D957" s="2"/>
      <c r="E957" s="2"/>
      <c r="F957" s="2"/>
    </row>
    <row r="958" spans="1:6" ht="12.75" x14ac:dyDescent="0.2">
      <c r="A958" s="2"/>
      <c r="B958" s="2"/>
      <c r="C958" s="2"/>
      <c r="D958" s="2"/>
      <c r="E958" s="2"/>
      <c r="F958" s="2"/>
    </row>
    <row r="959" spans="1:6" ht="12.75" x14ac:dyDescent="0.2">
      <c r="A959" s="2"/>
      <c r="B959" s="2"/>
      <c r="C959" s="2"/>
      <c r="D959" s="2"/>
      <c r="E959" s="2"/>
      <c r="F959" s="2"/>
    </row>
    <row r="960" spans="1:6" ht="12.75" x14ac:dyDescent="0.2">
      <c r="A960" s="2"/>
      <c r="B960" s="2"/>
      <c r="C960" s="2"/>
      <c r="D960" s="2"/>
      <c r="E960" s="2"/>
      <c r="F960" s="2"/>
    </row>
    <row r="961" spans="1:6" ht="12.75" x14ac:dyDescent="0.2">
      <c r="A961" s="2"/>
      <c r="B961" s="2"/>
      <c r="C961" s="2"/>
      <c r="D961" s="2"/>
      <c r="E961" s="2"/>
      <c r="F961" s="2"/>
    </row>
    <row r="962" spans="1:6" ht="12.75" x14ac:dyDescent="0.2">
      <c r="A962" s="2"/>
      <c r="B962" s="2"/>
      <c r="C962" s="2"/>
      <c r="D962" s="2"/>
      <c r="E962" s="2"/>
      <c r="F962" s="2"/>
    </row>
    <row r="963" spans="1:6" ht="12.75" x14ac:dyDescent="0.2">
      <c r="A963" s="2"/>
      <c r="B963" s="2"/>
      <c r="C963" s="2"/>
      <c r="D963" s="2"/>
      <c r="E963" s="2"/>
      <c r="F963" s="2"/>
    </row>
    <row r="964" spans="1:6" ht="12.75" x14ac:dyDescent="0.2">
      <c r="A964" s="2"/>
      <c r="B964" s="2"/>
      <c r="C964" s="2"/>
      <c r="D964" s="2"/>
      <c r="E964" s="2"/>
      <c r="F964" s="2"/>
    </row>
    <row r="965" spans="1:6" ht="12.75" x14ac:dyDescent="0.2">
      <c r="A965" s="2"/>
      <c r="B965" s="2"/>
      <c r="C965" s="2"/>
      <c r="D965" s="2"/>
      <c r="E965" s="2"/>
      <c r="F965" s="2"/>
    </row>
    <row r="966" spans="1:6" ht="12.75" x14ac:dyDescent="0.2">
      <c r="A966" s="2"/>
      <c r="B966" s="2"/>
      <c r="C966" s="2"/>
      <c r="D966" s="2"/>
      <c r="E966" s="2"/>
      <c r="F966" s="2"/>
    </row>
    <row r="967" spans="1:6" ht="12.75" x14ac:dyDescent="0.2">
      <c r="A967" s="2"/>
      <c r="B967" s="2"/>
      <c r="C967" s="2"/>
      <c r="D967" s="2"/>
      <c r="E967" s="2"/>
      <c r="F967" s="2"/>
    </row>
    <row r="968" spans="1:6" ht="12.75" x14ac:dyDescent="0.2">
      <c r="A968" s="2"/>
      <c r="B968" s="2"/>
      <c r="C968" s="2"/>
      <c r="D968" s="2"/>
      <c r="E968" s="2"/>
      <c r="F968" s="2"/>
    </row>
    <row r="969" spans="1:6" ht="12.75" x14ac:dyDescent="0.2">
      <c r="A969" s="2"/>
      <c r="B969" s="2"/>
      <c r="C969" s="2"/>
      <c r="D969" s="2"/>
      <c r="E969" s="2"/>
      <c r="F969" s="2"/>
    </row>
    <row r="970" spans="1:6" ht="12.75" x14ac:dyDescent="0.2">
      <c r="A970" s="2"/>
      <c r="B970" s="2"/>
      <c r="C970" s="2"/>
      <c r="D970" s="2"/>
      <c r="E970" s="2"/>
      <c r="F970" s="2"/>
    </row>
    <row r="971" spans="1:6" ht="12.75" x14ac:dyDescent="0.2">
      <c r="A971" s="2"/>
      <c r="B971" s="2"/>
      <c r="C971" s="2"/>
      <c r="D971" s="2"/>
      <c r="E971" s="2"/>
      <c r="F971" s="2"/>
    </row>
    <row r="972" spans="1:6" ht="12.75" x14ac:dyDescent="0.2">
      <c r="A972" s="2"/>
      <c r="B972" s="2"/>
      <c r="C972" s="2"/>
      <c r="D972" s="2"/>
      <c r="E972" s="2"/>
      <c r="F972" s="2"/>
    </row>
    <row r="973" spans="1:6" ht="12.75" x14ac:dyDescent="0.2">
      <c r="A973" s="2"/>
      <c r="B973" s="2"/>
      <c r="C973" s="2"/>
      <c r="D973" s="2"/>
      <c r="E973" s="2"/>
      <c r="F973" s="2"/>
    </row>
    <row r="974" spans="1:6" ht="12.75" x14ac:dyDescent="0.2">
      <c r="A974" s="2"/>
      <c r="B974" s="2"/>
      <c r="C974" s="2"/>
      <c r="D974" s="2"/>
      <c r="E974" s="2"/>
      <c r="F974" s="2"/>
    </row>
    <row r="975" spans="1:6" ht="12.75" x14ac:dyDescent="0.2">
      <c r="A975" s="2"/>
      <c r="B975" s="2"/>
      <c r="C975" s="2"/>
      <c r="D975" s="2"/>
      <c r="E975" s="2"/>
      <c r="F975" s="2"/>
    </row>
    <row r="976" spans="1:6" ht="12.75" x14ac:dyDescent="0.2">
      <c r="A976" s="2"/>
      <c r="B976" s="2"/>
      <c r="C976" s="2"/>
      <c r="D976" s="2"/>
      <c r="E976" s="2"/>
      <c r="F976" s="2"/>
    </row>
    <row r="977" spans="1:6" ht="12.75" x14ac:dyDescent="0.2">
      <c r="A977" s="2"/>
      <c r="B977" s="2"/>
      <c r="C977" s="2"/>
      <c r="D977" s="2"/>
      <c r="E977" s="2"/>
      <c r="F977" s="2"/>
    </row>
    <row r="978" spans="1:6" ht="12.75" x14ac:dyDescent="0.2">
      <c r="A978" s="2"/>
      <c r="B978" s="2"/>
      <c r="C978" s="2"/>
      <c r="D978" s="2"/>
      <c r="E978" s="2"/>
      <c r="F978" s="2"/>
    </row>
    <row r="979" spans="1:6" ht="12.75" x14ac:dyDescent="0.2">
      <c r="A979" s="2"/>
      <c r="B979" s="2"/>
      <c r="C979" s="2"/>
      <c r="D979" s="2"/>
      <c r="E979" s="2"/>
      <c r="F979" s="2"/>
    </row>
    <row r="980" spans="1:6" ht="12.75" x14ac:dyDescent="0.2">
      <c r="A980" s="2"/>
      <c r="B980" s="2"/>
      <c r="C980" s="2"/>
      <c r="D980" s="2"/>
      <c r="E980" s="2"/>
      <c r="F980" s="2"/>
    </row>
    <row r="981" spans="1:6" ht="12.75" x14ac:dyDescent="0.2">
      <c r="A981" s="2"/>
      <c r="B981" s="2"/>
      <c r="C981" s="2"/>
      <c r="D981" s="2"/>
      <c r="E981" s="2"/>
      <c r="F981" s="2"/>
    </row>
    <row r="982" spans="1:6" ht="12.75" x14ac:dyDescent="0.2">
      <c r="A982" s="2"/>
      <c r="B982" s="2"/>
      <c r="C982" s="2"/>
      <c r="D982" s="2"/>
      <c r="E982" s="2"/>
      <c r="F982" s="2"/>
    </row>
    <row r="983" spans="1:6" ht="12.75" x14ac:dyDescent="0.2">
      <c r="A983" s="2"/>
      <c r="B983" s="2"/>
      <c r="C983" s="2"/>
      <c r="D983" s="2"/>
      <c r="E983" s="2"/>
      <c r="F983" s="2"/>
    </row>
    <row r="984" spans="1:6" ht="12.75" x14ac:dyDescent="0.2">
      <c r="A984" s="2"/>
      <c r="B984" s="2"/>
      <c r="C984" s="2"/>
      <c r="D984" s="2"/>
      <c r="E984" s="2"/>
      <c r="F984" s="2"/>
    </row>
    <row r="985" spans="1:6" ht="12.75" x14ac:dyDescent="0.2">
      <c r="A985" s="2"/>
      <c r="B985" s="2"/>
      <c r="C985" s="2"/>
      <c r="D985" s="2"/>
      <c r="E985" s="2"/>
      <c r="F985" s="2"/>
    </row>
    <row r="986" spans="1:6" ht="12.75" x14ac:dyDescent="0.2">
      <c r="A986" s="2"/>
      <c r="B986" s="2"/>
      <c r="C986" s="2"/>
      <c r="D986" s="2"/>
      <c r="E986" s="2"/>
      <c r="F986" s="2"/>
    </row>
    <row r="987" spans="1:6" ht="12.75" x14ac:dyDescent="0.2">
      <c r="A987" s="2"/>
      <c r="B987" s="2"/>
      <c r="C987" s="2"/>
      <c r="D987" s="2"/>
      <c r="E987" s="2"/>
      <c r="F987" s="2"/>
    </row>
    <row r="988" spans="1:6" ht="12.75" x14ac:dyDescent="0.2">
      <c r="A988" s="2"/>
      <c r="B988" s="2"/>
      <c r="C988" s="2"/>
      <c r="D988" s="2"/>
      <c r="E988" s="2"/>
      <c r="F988" s="2"/>
    </row>
    <row r="989" spans="1:6" ht="12.75" x14ac:dyDescent="0.2">
      <c r="A989" s="2"/>
      <c r="B989" s="2"/>
      <c r="C989" s="2"/>
      <c r="D989" s="2"/>
      <c r="E989" s="2"/>
      <c r="F989" s="2"/>
    </row>
    <row r="990" spans="1:6" ht="12.75" x14ac:dyDescent="0.2">
      <c r="A990" s="2"/>
      <c r="B990" s="2"/>
      <c r="C990" s="2"/>
      <c r="D990" s="2"/>
      <c r="E990" s="2"/>
      <c r="F990" s="2"/>
    </row>
    <row r="991" spans="1:6" ht="12.75" x14ac:dyDescent="0.2">
      <c r="A991" s="2"/>
      <c r="B991" s="2"/>
      <c r="C991" s="2"/>
      <c r="D991" s="2"/>
      <c r="E991" s="2"/>
      <c r="F991" s="2"/>
    </row>
    <row r="992" spans="1:6" ht="12.75" x14ac:dyDescent="0.2">
      <c r="A992" s="2"/>
      <c r="B992" s="2"/>
      <c r="C992" s="2"/>
      <c r="D992" s="2"/>
      <c r="E992" s="2"/>
      <c r="F992" s="2"/>
    </row>
    <row r="993" spans="1:6" ht="12.75" x14ac:dyDescent="0.2">
      <c r="A993" s="2"/>
      <c r="B993" s="2"/>
      <c r="C993" s="2"/>
      <c r="D993" s="2"/>
      <c r="E993" s="2"/>
      <c r="F993" s="2"/>
    </row>
    <row r="994" spans="1:6" ht="12.75" x14ac:dyDescent="0.2">
      <c r="A994" s="2"/>
      <c r="B994" s="2"/>
      <c r="C994" s="2"/>
      <c r="D994" s="2"/>
      <c r="E994" s="2"/>
      <c r="F994" s="2"/>
    </row>
    <row r="995" spans="1:6" ht="12.75" x14ac:dyDescent="0.2">
      <c r="A995" s="2"/>
      <c r="B995" s="2"/>
      <c r="C995" s="2"/>
      <c r="D995" s="2"/>
      <c r="E995" s="2"/>
      <c r="F995" s="2"/>
    </row>
    <row r="996" spans="1:6" ht="12.75" x14ac:dyDescent="0.2">
      <c r="A996" s="2"/>
      <c r="B996" s="2"/>
      <c r="C996" s="2"/>
      <c r="D996" s="2"/>
      <c r="E996" s="2"/>
      <c r="F996" s="2"/>
    </row>
    <row r="997" spans="1:6" ht="12.75" x14ac:dyDescent="0.2">
      <c r="A997" s="2"/>
      <c r="B997" s="2"/>
      <c r="C997" s="2"/>
      <c r="D997" s="2"/>
      <c r="E997" s="2"/>
      <c r="F997" s="2"/>
    </row>
    <row r="998" spans="1:6" ht="12.75" x14ac:dyDescent="0.2">
      <c r="A998" s="2"/>
      <c r="B998" s="2"/>
      <c r="C998" s="2"/>
      <c r="D998" s="2"/>
      <c r="E998" s="2"/>
      <c r="F998" s="2"/>
    </row>
    <row r="999" spans="1:6" ht="12.75" x14ac:dyDescent="0.2">
      <c r="A999" s="2"/>
      <c r="B999" s="2"/>
      <c r="C999" s="2"/>
      <c r="D999" s="2"/>
      <c r="E999" s="2"/>
      <c r="F999" s="2"/>
    </row>
    <row r="1000" spans="1:6" ht="12.75" x14ac:dyDescent="0.2">
      <c r="A1000" s="2"/>
      <c r="B1000" s="2"/>
      <c r="C1000" s="2"/>
      <c r="D1000" s="2"/>
      <c r="E1000" s="2"/>
      <c r="F1000" s="2"/>
    </row>
  </sheetData>
  <mergeCells count="4">
    <mergeCell ref="B5:B6"/>
    <mergeCell ref="C5:C6"/>
    <mergeCell ref="A5:A6"/>
    <mergeCell ref="D5:D6"/>
  </mergeCells>
  <hyperlinks>
    <hyperlink ref="B7" r:id="rId1" display="http://ide.se.gov.ar/geonetwork/srv/es/main.home"/>
    <hyperlink ref="C7" r:id="rId2" display="http://ide.se.gov.ar/geonetwork/srv/en/csw?request=GetCapabilities&amp;service=CSW"/>
    <hyperlink ref="B9" r:id="rId3" display="http://geointa.inta.gov.ar/geonetwork"/>
    <hyperlink ref="C9" r:id="rId4" display="http://geointa.inta.gov.ar/geonetwork/srv/en/csw?request=GetCapabilities&amp;service=CSW"/>
    <hyperlink ref="B10" r:id="rId5" display="http://etisig.siup.gov.ar/geonetwork/srv/en/main.home"/>
    <hyperlink ref="B12" r:id="rId6" display="http://www.metadatos.catamarca.gov.ar/geonetwork/srv/en/main.home"/>
    <hyperlink ref="B13" r:id="rId7" display="http://www.sitsantacruz.gov.ar/iniciog.php?opcion=020402&amp;opcion2=00"/>
    <hyperlink ref="C14" r:id="rId8" display="http://www.idesf.santafe.gov.ar/geonetwork/srv/es/csw?service=CSW&amp;request=GetCapabilities&amp;acceptVersions=2.0.2"/>
    <hyperlink ref="C16" r:id="rId9" display="http://ide.siia.gov.ar/geonetwork/srv/spa/csw"/>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 sqref="C1"/>
    </sheetView>
  </sheetViews>
  <sheetFormatPr baseColWidth="10" defaultRowHeight="12.75" x14ac:dyDescent="0.2"/>
  <cols>
    <col min="1" max="1" width="23.28515625" bestFit="1" customWidth="1"/>
  </cols>
  <sheetData>
    <row r="1" spans="1:3" x14ac:dyDescent="0.2">
      <c r="A1" t="s">
        <v>1427</v>
      </c>
      <c r="B1">
        <f>COUNTIF('2016'!O:O,"IDE de jurisdicción nacional")</f>
        <v>7</v>
      </c>
      <c r="C1">
        <f>COUNTIF('2016'!O:O,'2016'!O46)</f>
        <v>2</v>
      </c>
    </row>
    <row r="2" spans="1:3" x14ac:dyDescent="0.2">
      <c r="A2" t="s">
        <v>1428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4" sqref="D4"/>
    </sheetView>
  </sheetViews>
  <sheetFormatPr baseColWidth="10" defaultRowHeight="12.75" x14ac:dyDescent="0.2"/>
  <cols>
    <col min="1" max="1" width="17" bestFit="1" customWidth="1"/>
    <col min="2" max="2" width="12.28515625" bestFit="1" customWidth="1"/>
    <col min="3" max="3" width="15.140625" bestFit="1" customWidth="1"/>
  </cols>
  <sheetData>
    <row r="1" spans="1:3" x14ac:dyDescent="0.2">
      <c r="A1" t="s">
        <v>1430</v>
      </c>
      <c r="B1" t="s">
        <v>1431</v>
      </c>
      <c r="C1" t="s">
        <v>1432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66"/>
  <sheetViews>
    <sheetView topLeftCell="P1" zoomScale="55" zoomScaleNormal="55" workbookViewId="0">
      <selection activeCell="AC49" sqref="AC49"/>
    </sheetView>
  </sheetViews>
  <sheetFormatPr baseColWidth="10" defaultRowHeight="12.75" x14ac:dyDescent="0.2"/>
  <cols>
    <col min="1" max="1" width="5.140625" customWidth="1"/>
    <col min="2" max="2" width="21.85546875" customWidth="1"/>
    <col min="3" max="3" width="22" customWidth="1"/>
    <col min="4" max="4" width="33.42578125" customWidth="1"/>
    <col min="5" max="5" width="4.85546875" customWidth="1"/>
    <col min="6" max="6" width="24.7109375" customWidth="1"/>
    <col min="7" max="7" width="7.42578125" customWidth="1"/>
    <col min="8" max="8" width="26" customWidth="1"/>
    <col min="9" max="9" width="20.140625" customWidth="1"/>
    <col min="10" max="10" width="16.140625" customWidth="1"/>
    <col min="11" max="11" width="11.85546875" customWidth="1"/>
    <col min="12" max="12" width="22.5703125" customWidth="1"/>
    <col min="13" max="13" width="24.7109375" customWidth="1"/>
    <col min="14" max="14" width="9.42578125" customWidth="1"/>
    <col min="15" max="15" width="32.85546875" customWidth="1"/>
    <col min="16" max="16" width="24.28515625" customWidth="1"/>
    <col min="17" max="17" width="26.42578125" customWidth="1"/>
    <col min="18" max="18" width="14.28515625" customWidth="1"/>
    <col min="19" max="19" width="21.7109375" customWidth="1"/>
    <col min="20" max="20" width="33.7109375" customWidth="1"/>
    <col min="21" max="21" width="25.140625" customWidth="1"/>
    <col min="22" max="22" width="22" customWidth="1"/>
    <col min="23" max="23" width="24.5703125" customWidth="1"/>
    <col min="24" max="24" width="12.42578125" customWidth="1"/>
    <col min="25" max="25" width="21.42578125" customWidth="1"/>
    <col min="26" max="26" width="52.5703125" customWidth="1"/>
    <col min="27" max="27" width="29.140625" customWidth="1"/>
    <col min="28" max="28" width="17.5703125" customWidth="1"/>
    <col min="29" max="29" width="95.28515625" customWidth="1"/>
    <col min="30" max="30" width="48.28515625" customWidth="1"/>
    <col min="31" max="31" width="52.7109375" customWidth="1"/>
    <col min="32" max="32" width="54.7109375" customWidth="1"/>
    <col min="33" max="33" width="84" customWidth="1"/>
    <col min="34" max="34" width="43" customWidth="1"/>
    <col min="35" max="35" width="19.28515625" customWidth="1"/>
    <col min="36" max="36" width="3.7109375" customWidth="1"/>
    <col min="37" max="37" width="32.5703125" customWidth="1"/>
    <col min="38" max="38" width="12.28515625" customWidth="1"/>
    <col min="39" max="39" width="55" customWidth="1"/>
    <col min="40" max="40" width="61.5703125" customWidth="1"/>
    <col min="41" max="41" width="70.7109375" customWidth="1"/>
    <col min="42" max="42" width="75" customWidth="1"/>
    <col min="43" max="43" width="66.28515625" customWidth="1"/>
    <col min="44" max="44" width="64.140625" customWidth="1"/>
    <col min="45" max="45" width="65.140625" customWidth="1"/>
    <col min="46" max="46" width="67.28515625" customWidth="1"/>
    <col min="47" max="47" width="55.42578125" customWidth="1"/>
    <col min="48" max="48" width="46" customWidth="1"/>
    <col min="49" max="49" width="91.85546875" customWidth="1"/>
    <col min="50" max="50" width="45.28515625" customWidth="1"/>
    <col min="51" max="51" width="25" customWidth="1"/>
    <col min="52" max="52" width="37.5703125" customWidth="1"/>
    <col min="53" max="53" width="69.42578125" customWidth="1"/>
    <col min="54" max="54" width="19.5703125" customWidth="1"/>
    <col min="55" max="55" width="73.140625" customWidth="1"/>
    <col min="56" max="56" width="52.42578125" customWidth="1"/>
    <col min="57" max="57" width="18.5703125" customWidth="1"/>
    <col min="58" max="58" width="39.85546875" customWidth="1"/>
    <col min="59" max="59" width="22.7109375" customWidth="1"/>
    <col min="60" max="60" width="13.140625" customWidth="1"/>
    <col min="61" max="61" width="19.85546875" customWidth="1"/>
    <col min="62" max="62" width="16.7109375" customWidth="1"/>
    <col min="63" max="63" width="26.5703125" customWidth="1"/>
    <col min="64" max="64" width="19.140625" customWidth="1"/>
    <col min="65" max="65" width="18.28515625" customWidth="1"/>
    <col min="66" max="66" width="33.140625" customWidth="1"/>
    <col min="67" max="67" width="12" customWidth="1"/>
    <col min="68" max="68" width="11" customWidth="1"/>
    <col min="69" max="69" width="12.140625" customWidth="1"/>
    <col min="70" max="70" width="15.140625" customWidth="1"/>
    <col min="71" max="71" width="62" customWidth="1"/>
    <col min="72" max="72" width="39.42578125" customWidth="1"/>
    <col min="73" max="73" width="32.42578125" customWidth="1"/>
    <col min="74" max="74" width="28.7109375" customWidth="1"/>
    <col min="75" max="75" width="45" customWidth="1"/>
    <col min="76" max="76" width="60.7109375" customWidth="1"/>
    <col min="77" max="77" width="15.85546875" customWidth="1"/>
    <col min="78" max="78" width="15.28515625" customWidth="1"/>
    <col min="79" max="79" width="13.140625" customWidth="1"/>
    <col min="80" max="80" width="11.140625" customWidth="1"/>
    <col min="81" max="81" width="13.140625" customWidth="1"/>
    <col min="82" max="87" width="115.85546875" bestFit="1" customWidth="1"/>
    <col min="88" max="88" width="13.140625" bestFit="1" customWidth="1"/>
  </cols>
  <sheetData>
    <row r="1" spans="2:28" x14ac:dyDescent="0.2">
      <c r="B1" s="216" t="s">
        <v>1439</v>
      </c>
      <c r="C1" t="s">
        <v>1476</v>
      </c>
      <c r="E1" s="216" t="s">
        <v>1440</v>
      </c>
      <c r="F1" t="s">
        <v>1438</v>
      </c>
      <c r="H1" s="216" t="s">
        <v>1436</v>
      </c>
      <c r="I1" t="s">
        <v>1442</v>
      </c>
      <c r="P1" s="216" t="s">
        <v>1473</v>
      </c>
      <c r="Q1" t="s">
        <v>1475</v>
      </c>
    </row>
    <row r="2" spans="2:28" x14ac:dyDescent="0.2">
      <c r="B2" s="217" t="s">
        <v>103</v>
      </c>
      <c r="C2" s="218">
        <v>17</v>
      </c>
      <c r="E2" s="217" t="s">
        <v>436</v>
      </c>
      <c r="F2" s="218">
        <v>15</v>
      </c>
      <c r="H2" s="217" t="s">
        <v>45</v>
      </c>
      <c r="I2" s="218">
        <v>1</v>
      </c>
      <c r="P2" s="217" t="s">
        <v>34</v>
      </c>
      <c r="Q2" s="218">
        <v>85</v>
      </c>
      <c r="AA2" s="216" t="s">
        <v>17</v>
      </c>
      <c r="AB2" t="s">
        <v>34</v>
      </c>
    </row>
    <row r="3" spans="2:28" x14ac:dyDescent="0.2">
      <c r="B3" s="217" t="s">
        <v>133</v>
      </c>
      <c r="C3" s="218">
        <v>2</v>
      </c>
      <c r="E3" s="217" t="s">
        <v>47</v>
      </c>
      <c r="F3" s="218">
        <v>24</v>
      </c>
      <c r="H3" s="217" t="s">
        <v>43</v>
      </c>
      <c r="I3" s="218">
        <v>4</v>
      </c>
      <c r="M3" s="216" t="s">
        <v>17</v>
      </c>
      <c r="N3" t="s">
        <v>1474</v>
      </c>
      <c r="P3" s="217" t="s">
        <v>42</v>
      </c>
      <c r="Q3" s="218">
        <v>5</v>
      </c>
    </row>
    <row r="4" spans="2:28" x14ac:dyDescent="0.2">
      <c r="B4" s="217" t="s">
        <v>143</v>
      </c>
      <c r="C4" s="218">
        <v>2</v>
      </c>
      <c r="E4" s="217" t="s">
        <v>812</v>
      </c>
      <c r="F4" s="218">
        <v>7</v>
      </c>
      <c r="H4" s="217" t="s">
        <v>38</v>
      </c>
      <c r="I4" s="218">
        <v>6</v>
      </c>
      <c r="P4" s="217" t="s">
        <v>36</v>
      </c>
      <c r="Q4" s="218">
        <v>8</v>
      </c>
      <c r="U4" s="251" t="s">
        <v>1478</v>
      </c>
      <c r="V4" s="251" t="s">
        <v>302</v>
      </c>
      <c r="W4" s="251" t="s">
        <v>34</v>
      </c>
      <c r="X4" s="251" t="s">
        <v>1558</v>
      </c>
      <c r="AA4" s="216" t="s">
        <v>1436</v>
      </c>
      <c r="AB4" t="s">
        <v>1477</v>
      </c>
    </row>
    <row r="5" spans="2:28" x14ac:dyDescent="0.2">
      <c r="B5" s="217" t="s">
        <v>150</v>
      </c>
      <c r="C5" s="218">
        <v>2</v>
      </c>
      <c r="E5" s="217" t="s">
        <v>508</v>
      </c>
      <c r="F5" s="218">
        <v>87</v>
      </c>
      <c r="H5" s="217" t="s">
        <v>41</v>
      </c>
      <c r="I5" s="218">
        <v>12</v>
      </c>
      <c r="K5" s="216" t="s">
        <v>1436</v>
      </c>
      <c r="L5" t="s">
        <v>1478</v>
      </c>
      <c r="M5" s="216" t="s">
        <v>1436</v>
      </c>
      <c r="N5" t="s">
        <v>1477</v>
      </c>
      <c r="P5" s="217" t="s">
        <v>48</v>
      </c>
      <c r="Q5" s="218">
        <v>1</v>
      </c>
      <c r="U5" t="s">
        <v>42</v>
      </c>
      <c r="V5">
        <v>8</v>
      </c>
      <c r="W5">
        <v>7</v>
      </c>
      <c r="X5">
        <v>4</v>
      </c>
      <c r="AA5" s="217" t="s">
        <v>42</v>
      </c>
      <c r="AB5" s="218">
        <v>4</v>
      </c>
    </row>
    <row r="6" spans="2:28" x14ac:dyDescent="0.2">
      <c r="B6" s="217" t="s">
        <v>679</v>
      </c>
      <c r="C6" s="218">
        <v>2</v>
      </c>
      <c r="E6" s="217" t="s">
        <v>575</v>
      </c>
      <c r="F6" s="218">
        <v>4</v>
      </c>
      <c r="H6" s="217" t="s">
        <v>34</v>
      </c>
      <c r="I6" s="218">
        <v>45</v>
      </c>
      <c r="K6" s="217" t="s">
        <v>34</v>
      </c>
      <c r="L6" s="218">
        <v>20</v>
      </c>
      <c r="M6" s="217" t="s">
        <v>42</v>
      </c>
      <c r="N6" s="218">
        <v>4</v>
      </c>
      <c r="P6" s="217" t="s">
        <v>39</v>
      </c>
      <c r="Q6" s="218">
        <v>36</v>
      </c>
      <c r="U6" t="s">
        <v>36</v>
      </c>
      <c r="V6">
        <v>21</v>
      </c>
      <c r="W6">
        <v>3</v>
      </c>
      <c r="X6">
        <v>8</v>
      </c>
      <c r="AA6" s="217" t="s">
        <v>36</v>
      </c>
      <c r="AB6" s="218">
        <v>8</v>
      </c>
    </row>
    <row r="7" spans="2:28" x14ac:dyDescent="0.2">
      <c r="B7" s="217" t="s">
        <v>698</v>
      </c>
      <c r="C7" s="218">
        <v>3</v>
      </c>
      <c r="E7" s="217" t="s">
        <v>1437</v>
      </c>
      <c r="F7" s="218">
        <v>137</v>
      </c>
      <c r="H7" s="217" t="s">
        <v>44</v>
      </c>
      <c r="I7" s="218">
        <v>4</v>
      </c>
      <c r="K7" s="217" t="s">
        <v>42</v>
      </c>
      <c r="L7" s="218">
        <v>8</v>
      </c>
      <c r="M7" s="217" t="s">
        <v>36</v>
      </c>
      <c r="N7" s="218">
        <v>13</v>
      </c>
      <c r="P7" s="217" t="s">
        <v>44</v>
      </c>
      <c r="Q7" s="218">
        <v>2</v>
      </c>
      <c r="U7" t="s">
        <v>48</v>
      </c>
      <c r="V7">
        <v>2</v>
      </c>
      <c r="W7">
        <v>5</v>
      </c>
      <c r="X7">
        <v>1</v>
      </c>
      <c r="AA7" s="217" t="s">
        <v>48</v>
      </c>
      <c r="AB7" s="218">
        <v>1</v>
      </c>
    </row>
    <row r="8" spans="2:28" x14ac:dyDescent="0.2">
      <c r="B8" s="217" t="s">
        <v>720</v>
      </c>
      <c r="C8" s="218">
        <v>4</v>
      </c>
      <c r="H8" s="217" t="s">
        <v>1370</v>
      </c>
      <c r="I8" s="218">
        <v>1</v>
      </c>
      <c r="K8" s="217" t="s">
        <v>36</v>
      </c>
      <c r="L8" s="218">
        <v>21</v>
      </c>
      <c r="M8" s="217" t="s">
        <v>48</v>
      </c>
      <c r="N8" s="218">
        <v>1</v>
      </c>
      <c r="P8" s="217" t="s">
        <v>1437</v>
      </c>
      <c r="Q8" s="218">
        <v>137</v>
      </c>
      <c r="U8" t="s">
        <v>39</v>
      </c>
      <c r="V8">
        <v>81</v>
      </c>
      <c r="W8">
        <v>5</v>
      </c>
      <c r="X8">
        <v>26</v>
      </c>
      <c r="AA8" s="217" t="s">
        <v>39</v>
      </c>
      <c r="AB8" s="218">
        <v>26</v>
      </c>
    </row>
    <row r="9" spans="2:28" x14ac:dyDescent="0.2">
      <c r="B9" s="217" t="s">
        <v>742</v>
      </c>
      <c r="C9" s="218">
        <v>1</v>
      </c>
      <c r="H9" s="217" t="s">
        <v>92</v>
      </c>
      <c r="I9" s="218">
        <v>1</v>
      </c>
      <c r="K9" s="217" t="s">
        <v>48</v>
      </c>
      <c r="L9" s="218">
        <v>2</v>
      </c>
      <c r="M9" s="217" t="s">
        <v>39</v>
      </c>
      <c r="N9" s="218">
        <v>55</v>
      </c>
      <c r="S9" s="216" t="s">
        <v>1435</v>
      </c>
      <c r="T9" t="s">
        <v>34</v>
      </c>
      <c r="U9" t="s">
        <v>44</v>
      </c>
      <c r="V9">
        <v>5</v>
      </c>
      <c r="W9">
        <v>0</v>
      </c>
      <c r="X9">
        <v>2</v>
      </c>
      <c r="AA9" s="217" t="s">
        <v>44</v>
      </c>
      <c r="AB9" s="218">
        <v>2</v>
      </c>
    </row>
    <row r="10" spans="2:28" x14ac:dyDescent="0.2">
      <c r="B10" s="217" t="s">
        <v>175</v>
      </c>
      <c r="C10" s="218">
        <v>7</v>
      </c>
      <c r="E10" s="216" t="s">
        <v>1436</v>
      </c>
      <c r="F10" t="s">
        <v>1441</v>
      </c>
      <c r="H10" s="217" t="s">
        <v>60</v>
      </c>
      <c r="I10" s="218">
        <v>9</v>
      </c>
      <c r="K10" s="217" t="s">
        <v>39</v>
      </c>
      <c r="L10" s="218">
        <v>81</v>
      </c>
      <c r="M10" s="217" t="s">
        <v>44</v>
      </c>
      <c r="N10" s="218">
        <v>3</v>
      </c>
      <c r="AA10" s="217" t="s">
        <v>1437</v>
      </c>
      <c r="AB10" s="218">
        <v>41</v>
      </c>
    </row>
    <row r="11" spans="2:28" x14ac:dyDescent="0.2">
      <c r="B11" s="217" t="s">
        <v>263</v>
      </c>
      <c r="C11" s="218">
        <v>1</v>
      </c>
      <c r="E11" s="217" t="s">
        <v>34</v>
      </c>
      <c r="F11" s="218">
        <v>130</v>
      </c>
      <c r="H11" s="217" t="s">
        <v>49</v>
      </c>
      <c r="I11" s="218">
        <v>12</v>
      </c>
      <c r="K11" s="217" t="s">
        <v>44</v>
      </c>
      <c r="L11" s="218">
        <v>5</v>
      </c>
      <c r="M11" s="217" t="s">
        <v>1437</v>
      </c>
      <c r="N11" s="218">
        <v>76</v>
      </c>
      <c r="P11" s="403"/>
      <c r="Q11" s="404"/>
      <c r="R11" s="405"/>
      <c r="S11" s="216" t="s">
        <v>1436</v>
      </c>
      <c r="T11" t="s">
        <v>1557</v>
      </c>
    </row>
    <row r="12" spans="2:28" x14ac:dyDescent="0.2">
      <c r="B12" s="217" t="s">
        <v>267</v>
      </c>
      <c r="C12" s="218">
        <v>2</v>
      </c>
      <c r="E12" s="217" t="s">
        <v>42</v>
      </c>
      <c r="F12" s="218">
        <v>3</v>
      </c>
      <c r="H12" s="217" t="s">
        <v>51</v>
      </c>
      <c r="I12" s="218">
        <v>34</v>
      </c>
      <c r="K12" s="217" t="s">
        <v>1437</v>
      </c>
      <c r="L12" s="218">
        <v>137</v>
      </c>
      <c r="P12" s="406"/>
      <c r="Q12" s="407"/>
      <c r="R12" s="408"/>
      <c r="S12" s="217" t="s">
        <v>436</v>
      </c>
      <c r="T12" s="218">
        <v>7</v>
      </c>
    </row>
    <row r="13" spans="2:28" x14ac:dyDescent="0.2">
      <c r="B13" s="217" t="s">
        <v>272</v>
      </c>
      <c r="C13" s="218">
        <v>2</v>
      </c>
      <c r="E13" s="217" t="s">
        <v>36</v>
      </c>
      <c r="F13" s="218">
        <v>4</v>
      </c>
      <c r="H13" s="217" t="s">
        <v>1022</v>
      </c>
      <c r="I13" s="218">
        <v>2</v>
      </c>
      <c r="P13" s="406"/>
      <c r="Q13" s="407"/>
      <c r="R13" s="408"/>
      <c r="S13" s="217" t="s">
        <v>47</v>
      </c>
      <c r="T13" s="218">
        <v>3</v>
      </c>
    </row>
    <row r="14" spans="2:28" x14ac:dyDescent="0.2">
      <c r="B14" s="217" t="s">
        <v>289</v>
      </c>
      <c r="C14" s="218">
        <v>14</v>
      </c>
      <c r="E14" s="217" t="s">
        <v>1437</v>
      </c>
      <c r="F14" s="218">
        <v>137</v>
      </c>
      <c r="H14" s="217" t="s">
        <v>72</v>
      </c>
      <c r="I14" s="218">
        <v>1</v>
      </c>
      <c r="P14" s="406"/>
      <c r="Q14" s="407"/>
      <c r="R14" s="408"/>
      <c r="S14" s="217" t="s">
        <v>812</v>
      </c>
      <c r="T14" s="218">
        <v>5</v>
      </c>
    </row>
    <row r="15" spans="2:28" x14ac:dyDescent="0.2">
      <c r="B15" s="217" t="s">
        <v>305</v>
      </c>
      <c r="C15" s="218">
        <v>17</v>
      </c>
      <c r="H15" s="217" t="s">
        <v>815</v>
      </c>
      <c r="I15" s="218">
        <v>3</v>
      </c>
      <c r="P15" s="406"/>
      <c r="Q15" s="407"/>
      <c r="R15" s="408"/>
      <c r="S15" s="217" t="s">
        <v>508</v>
      </c>
      <c r="T15" s="218">
        <v>5</v>
      </c>
    </row>
    <row r="16" spans="2:28" x14ac:dyDescent="0.2">
      <c r="B16" s="217" t="s">
        <v>812</v>
      </c>
      <c r="C16" s="218">
        <v>5</v>
      </c>
      <c r="H16" s="217" t="s">
        <v>1448</v>
      </c>
      <c r="I16" s="218">
        <v>2</v>
      </c>
      <c r="P16" s="406"/>
      <c r="Q16" s="407"/>
      <c r="R16" s="408"/>
      <c r="S16" s="217" t="s">
        <v>1437</v>
      </c>
      <c r="T16" s="218">
        <v>20</v>
      </c>
    </row>
    <row r="17" spans="2:18" x14ac:dyDescent="0.2">
      <c r="B17" s="217" t="s">
        <v>371</v>
      </c>
      <c r="C17" s="218">
        <v>2</v>
      </c>
      <c r="H17" s="217" t="s">
        <v>1437</v>
      </c>
      <c r="I17" s="218">
        <v>137</v>
      </c>
      <c r="P17" s="406"/>
      <c r="Q17" s="407"/>
      <c r="R17" s="408"/>
    </row>
    <row r="18" spans="2:18" x14ac:dyDescent="0.2">
      <c r="B18" s="217" t="s">
        <v>405</v>
      </c>
      <c r="C18" s="218">
        <v>3</v>
      </c>
      <c r="P18" s="406"/>
      <c r="Q18" s="407"/>
      <c r="R18" s="408"/>
    </row>
    <row r="19" spans="2:18" x14ac:dyDescent="0.2">
      <c r="B19" s="217" t="s">
        <v>409</v>
      </c>
      <c r="C19" s="218">
        <v>1</v>
      </c>
      <c r="P19" s="406"/>
      <c r="Q19" s="407"/>
      <c r="R19" s="408"/>
    </row>
    <row r="20" spans="2:18" x14ac:dyDescent="0.2">
      <c r="B20" s="217" t="s">
        <v>411</v>
      </c>
      <c r="C20" s="218">
        <v>1</v>
      </c>
      <c r="P20" s="406"/>
      <c r="Q20" s="407"/>
      <c r="R20" s="408"/>
    </row>
    <row r="21" spans="2:18" x14ac:dyDescent="0.2">
      <c r="B21" s="217" t="s">
        <v>435</v>
      </c>
      <c r="C21" s="218">
        <v>5</v>
      </c>
      <c r="P21" s="406"/>
      <c r="Q21" s="407"/>
      <c r="R21" s="408"/>
    </row>
    <row r="22" spans="2:18" x14ac:dyDescent="0.2">
      <c r="B22" s="217" t="s">
        <v>1140</v>
      </c>
      <c r="C22" s="218">
        <v>1</v>
      </c>
      <c r="P22" s="406"/>
      <c r="Q22" s="407"/>
      <c r="R22" s="408"/>
    </row>
    <row r="23" spans="2:18" x14ac:dyDescent="0.2">
      <c r="B23" s="217" t="s">
        <v>490</v>
      </c>
      <c r="C23" s="218">
        <v>19</v>
      </c>
      <c r="P23" s="406"/>
      <c r="Q23" s="407"/>
      <c r="R23" s="408"/>
    </row>
    <row r="24" spans="2:18" x14ac:dyDescent="0.2">
      <c r="B24" s="217" t="s">
        <v>1437</v>
      </c>
      <c r="C24" s="218">
        <v>113</v>
      </c>
      <c r="P24" s="406"/>
      <c r="Q24" s="407"/>
      <c r="R24" s="408"/>
    </row>
    <row r="25" spans="2:18" x14ac:dyDescent="0.2">
      <c r="P25" s="406"/>
      <c r="Q25" s="407"/>
      <c r="R25" s="408"/>
    </row>
    <row r="26" spans="2:18" x14ac:dyDescent="0.2">
      <c r="P26" s="406"/>
      <c r="Q26" s="407"/>
      <c r="R26" s="408"/>
    </row>
    <row r="27" spans="2:18" x14ac:dyDescent="0.2">
      <c r="P27" s="406"/>
      <c r="Q27" s="407"/>
      <c r="R27" s="408"/>
    </row>
    <row r="28" spans="2:18" x14ac:dyDescent="0.2">
      <c r="P28" s="409"/>
      <c r="Q28" s="410"/>
      <c r="R28" s="411"/>
    </row>
    <row r="50" spans="2:23" x14ac:dyDescent="0.2">
      <c r="V50" s="216" t="s">
        <v>1436</v>
      </c>
      <c r="W50" t="s">
        <v>1642</v>
      </c>
    </row>
    <row r="51" spans="2:23" x14ac:dyDescent="0.2">
      <c r="V51" s="217" t="s">
        <v>1472</v>
      </c>
      <c r="W51" s="218">
        <v>7</v>
      </c>
    </row>
    <row r="52" spans="2:23" x14ac:dyDescent="0.2">
      <c r="V52" s="217" t="s">
        <v>1470</v>
      </c>
      <c r="W52" s="218">
        <v>85</v>
      </c>
    </row>
    <row r="53" spans="2:23" x14ac:dyDescent="0.2">
      <c r="V53" s="217" t="s">
        <v>1471</v>
      </c>
      <c r="W53" s="218">
        <v>20</v>
      </c>
    </row>
    <row r="54" spans="2:23" x14ac:dyDescent="0.2">
      <c r="V54" s="217" t="s">
        <v>295</v>
      </c>
      <c r="W54" s="218">
        <v>2</v>
      </c>
    </row>
    <row r="55" spans="2:23" x14ac:dyDescent="0.2">
      <c r="B55" s="217" t="s">
        <v>42</v>
      </c>
      <c r="C55" s="218">
        <v>8</v>
      </c>
      <c r="D55" s="217" t="s">
        <v>42</v>
      </c>
      <c r="E55" s="218">
        <v>4</v>
      </c>
      <c r="V55" s="217" t="s">
        <v>1437</v>
      </c>
      <c r="W55" s="218">
        <v>114</v>
      </c>
    </row>
    <row r="56" spans="2:23" x14ac:dyDescent="0.2">
      <c r="B56" s="217" t="s">
        <v>36</v>
      </c>
      <c r="C56" s="218">
        <v>20</v>
      </c>
      <c r="D56" s="217" t="s">
        <v>36</v>
      </c>
      <c r="E56" s="218">
        <v>13</v>
      </c>
      <c r="H56" t="s">
        <v>1436</v>
      </c>
      <c r="I56" t="s">
        <v>125</v>
      </c>
      <c r="J56" t="s">
        <v>1479</v>
      </c>
    </row>
    <row r="57" spans="2:23" x14ac:dyDescent="0.2">
      <c r="B57" s="217" t="s">
        <v>48</v>
      </c>
      <c r="C57" s="218">
        <v>2</v>
      </c>
      <c r="D57" s="217" t="s">
        <v>48</v>
      </c>
      <c r="E57" s="218">
        <v>1</v>
      </c>
      <c r="H57" s="217" t="s">
        <v>42</v>
      </c>
      <c r="I57" s="218">
        <v>8</v>
      </c>
      <c r="J57" s="218">
        <v>4</v>
      </c>
    </row>
    <row r="58" spans="2:23" x14ac:dyDescent="0.2">
      <c r="B58" s="217" t="s">
        <v>39</v>
      </c>
      <c r="C58" s="218">
        <v>81</v>
      </c>
      <c r="D58" s="217" t="s">
        <v>39</v>
      </c>
      <c r="E58" s="218">
        <v>55</v>
      </c>
      <c r="H58" s="217" t="s">
        <v>36</v>
      </c>
      <c r="I58" s="218">
        <v>20</v>
      </c>
      <c r="J58" s="218">
        <v>13</v>
      </c>
    </row>
    <row r="59" spans="2:23" x14ac:dyDescent="0.2">
      <c r="B59" s="217" t="s">
        <v>44</v>
      </c>
      <c r="C59" s="218">
        <v>5</v>
      </c>
      <c r="D59" s="217" t="s">
        <v>44</v>
      </c>
      <c r="E59" s="218">
        <v>3</v>
      </c>
      <c r="H59" s="217" t="s">
        <v>48</v>
      </c>
      <c r="I59" s="218">
        <v>2</v>
      </c>
      <c r="J59" s="218">
        <v>1</v>
      </c>
    </row>
    <row r="60" spans="2:23" x14ac:dyDescent="0.2">
      <c r="H60" s="217" t="s">
        <v>39</v>
      </c>
      <c r="I60" s="218">
        <v>81</v>
      </c>
      <c r="J60" s="218">
        <v>55</v>
      </c>
    </row>
    <row r="61" spans="2:23" x14ac:dyDescent="0.2">
      <c r="H61" s="217" t="s">
        <v>44</v>
      </c>
      <c r="I61" s="218">
        <v>5</v>
      </c>
      <c r="J61" s="218">
        <v>3</v>
      </c>
    </row>
    <row r="62" spans="2:23" x14ac:dyDescent="0.2">
      <c r="H62" s="217" t="s">
        <v>34</v>
      </c>
      <c r="I62" s="218">
        <v>20</v>
      </c>
      <c r="J62" s="218">
        <v>60</v>
      </c>
    </row>
    <row r="70" spans="3:7" x14ac:dyDescent="0.2">
      <c r="C70" s="427"/>
      <c r="D70" s="428"/>
      <c r="E70" s="429"/>
      <c r="F70" t="s">
        <v>1537</v>
      </c>
      <c r="G70" t="s">
        <v>1538</v>
      </c>
    </row>
    <row r="71" spans="3:7" x14ac:dyDescent="0.2">
      <c r="C71" s="430"/>
      <c r="D71" s="407"/>
      <c r="E71" s="431"/>
      <c r="F71">
        <v>1</v>
      </c>
      <c r="G71">
        <v>5</v>
      </c>
    </row>
    <row r="72" spans="3:7" x14ac:dyDescent="0.2">
      <c r="C72" s="430"/>
      <c r="D72" s="407"/>
      <c r="E72" s="431"/>
      <c r="F72">
        <v>6</v>
      </c>
      <c r="G72">
        <v>16</v>
      </c>
    </row>
    <row r="73" spans="3:7" x14ac:dyDescent="0.2">
      <c r="C73" s="430"/>
      <c r="D73" s="407"/>
      <c r="E73" s="431"/>
      <c r="F73">
        <v>32</v>
      </c>
      <c r="G73">
        <v>32</v>
      </c>
    </row>
    <row r="74" spans="3:7" x14ac:dyDescent="0.2">
      <c r="C74" s="430"/>
      <c r="D74" s="407"/>
      <c r="E74" s="431"/>
      <c r="F74">
        <v>16</v>
      </c>
      <c r="G74">
        <v>83</v>
      </c>
    </row>
    <row r="75" spans="3:7" x14ac:dyDescent="0.2">
      <c r="C75" s="430"/>
      <c r="D75" s="407"/>
      <c r="E75" s="431"/>
    </row>
    <row r="76" spans="3:7" x14ac:dyDescent="0.2">
      <c r="C76" s="430"/>
      <c r="D76" s="407"/>
      <c r="E76" s="431"/>
    </row>
    <row r="77" spans="3:7" x14ac:dyDescent="0.2">
      <c r="C77" s="430"/>
      <c r="D77" s="407"/>
      <c r="E77" s="431"/>
    </row>
    <row r="78" spans="3:7" x14ac:dyDescent="0.2">
      <c r="C78" s="430"/>
      <c r="D78" s="407"/>
      <c r="E78" s="431"/>
    </row>
    <row r="79" spans="3:7" x14ac:dyDescent="0.2">
      <c r="C79" s="430"/>
      <c r="D79" s="407"/>
      <c r="E79" s="431"/>
    </row>
    <row r="80" spans="3:7" x14ac:dyDescent="0.2">
      <c r="C80" s="430"/>
      <c r="D80" s="407"/>
      <c r="E80" s="431"/>
      <c r="F80" t="s">
        <v>1538</v>
      </c>
      <c r="G80" t="s">
        <v>1537</v>
      </c>
    </row>
    <row r="81" spans="3:9" x14ac:dyDescent="0.2">
      <c r="C81" s="430"/>
      <c r="D81" s="407"/>
      <c r="E81" s="431"/>
      <c r="F81">
        <v>5</v>
      </c>
      <c r="G81">
        <v>1</v>
      </c>
    </row>
    <row r="82" spans="3:9" x14ac:dyDescent="0.2">
      <c r="C82" s="430"/>
      <c r="D82" s="407"/>
      <c r="E82" s="431"/>
      <c r="F82">
        <v>16</v>
      </c>
      <c r="G82">
        <v>6</v>
      </c>
    </row>
    <row r="83" spans="3:9" x14ac:dyDescent="0.2">
      <c r="C83" s="430"/>
      <c r="D83" s="407"/>
      <c r="E83" s="431"/>
      <c r="F83">
        <v>83</v>
      </c>
      <c r="G83">
        <v>16</v>
      </c>
    </row>
    <row r="84" spans="3:9" x14ac:dyDescent="0.2">
      <c r="C84" s="430"/>
      <c r="D84" s="407"/>
      <c r="E84" s="431"/>
    </row>
    <row r="85" spans="3:9" x14ac:dyDescent="0.2">
      <c r="C85" s="430"/>
      <c r="D85" s="407"/>
      <c r="E85" s="431"/>
    </row>
    <row r="86" spans="3:9" x14ac:dyDescent="0.2">
      <c r="C86" s="430"/>
      <c r="D86" s="407"/>
      <c r="E86" s="431"/>
    </row>
    <row r="87" spans="3:9" x14ac:dyDescent="0.2">
      <c r="C87" s="432"/>
      <c r="D87" s="433"/>
      <c r="E87" s="434"/>
    </row>
    <row r="88" spans="3:9" x14ac:dyDescent="0.2">
      <c r="C88" s="216" t="s">
        <v>1436</v>
      </c>
      <c r="D88" t="s">
        <v>1551</v>
      </c>
      <c r="E88" s="251" t="s">
        <v>1552</v>
      </c>
      <c r="F88" s="251" t="s">
        <v>1553</v>
      </c>
      <c r="G88" s="251" t="s">
        <v>1555</v>
      </c>
    </row>
    <row r="89" spans="3:9" x14ac:dyDescent="0.2">
      <c r="C89" s="217" t="s">
        <v>1523</v>
      </c>
      <c r="D89" s="218">
        <v>3</v>
      </c>
      <c r="E89" t="str">
        <f>IF(D89&lt;&gt;1,"no","ok")</f>
        <v>no</v>
      </c>
      <c r="F89" t="str">
        <f>IF(E89="no",C89,"Título Personalizado")</f>
        <v>(vacío)</v>
      </c>
      <c r="G89">
        <f>D89</f>
        <v>3</v>
      </c>
    </row>
    <row r="90" spans="3:9" x14ac:dyDescent="0.2">
      <c r="C90" s="217" t="s">
        <v>1507</v>
      </c>
      <c r="D90" s="218">
        <v>1</v>
      </c>
      <c r="E90" t="str">
        <f t="shared" ref="E90:E153" si="0">IF(D90&lt;&gt;1,"no","ok")</f>
        <v>ok</v>
      </c>
      <c r="F90" t="str">
        <f t="shared" ref="F90:F153" si="1">IF(E90="no",C90,"Título Personalizado")</f>
        <v>Título Personalizado</v>
      </c>
      <c r="G90">
        <f t="shared" ref="G90:G153" si="2">D90</f>
        <v>1</v>
      </c>
    </row>
    <row r="91" spans="3:9" x14ac:dyDescent="0.2">
      <c r="C91" s="217" t="s">
        <v>1524</v>
      </c>
      <c r="D91" s="218">
        <v>2</v>
      </c>
      <c r="E91" t="str">
        <f t="shared" si="0"/>
        <v>no</v>
      </c>
      <c r="F91" t="str">
        <f t="shared" si="1"/>
        <v>????</v>
      </c>
      <c r="G91">
        <f t="shared" si="2"/>
        <v>2</v>
      </c>
      <c r="H91" s="216" t="s">
        <v>1436</v>
      </c>
      <c r="I91" t="s">
        <v>1556</v>
      </c>
    </row>
    <row r="92" spans="3:9" x14ac:dyDescent="0.2">
      <c r="C92" s="217" t="s">
        <v>277</v>
      </c>
      <c r="D92" s="218">
        <v>1</v>
      </c>
      <c r="E92" t="str">
        <f t="shared" si="0"/>
        <v>ok</v>
      </c>
      <c r="F92" t="str">
        <f t="shared" si="1"/>
        <v>Título Personalizado</v>
      </c>
      <c r="G92">
        <f t="shared" si="2"/>
        <v>1</v>
      </c>
      <c r="H92" s="217" t="s">
        <v>1554</v>
      </c>
      <c r="I92" s="218">
        <v>73</v>
      </c>
    </row>
    <row r="93" spans="3:9" x14ac:dyDescent="0.2">
      <c r="C93" s="217" t="s">
        <v>373</v>
      </c>
      <c r="D93" s="218">
        <v>1</v>
      </c>
      <c r="E93" t="str">
        <f t="shared" si="0"/>
        <v>ok</v>
      </c>
      <c r="F93" t="str">
        <f t="shared" si="1"/>
        <v>Título Personalizado</v>
      </c>
      <c r="G93">
        <f t="shared" si="2"/>
        <v>1</v>
      </c>
      <c r="H93" s="217" t="s">
        <v>521</v>
      </c>
      <c r="I93" s="218">
        <v>14</v>
      </c>
    </row>
    <row r="94" spans="3:9" x14ac:dyDescent="0.2">
      <c r="C94" s="217" t="s">
        <v>666</v>
      </c>
      <c r="D94" s="218">
        <v>1</v>
      </c>
      <c r="E94" t="str">
        <f t="shared" si="0"/>
        <v>ok</v>
      </c>
      <c r="F94" t="str">
        <f t="shared" si="1"/>
        <v>Título Personalizado</v>
      </c>
      <c r="G94">
        <f t="shared" si="2"/>
        <v>1</v>
      </c>
      <c r="H94" s="217" t="s">
        <v>1523</v>
      </c>
      <c r="I94" s="218">
        <v>3</v>
      </c>
    </row>
    <row r="95" spans="3:9" x14ac:dyDescent="0.2">
      <c r="C95" s="217" t="s">
        <v>1236</v>
      </c>
      <c r="D95" s="218">
        <v>1</v>
      </c>
      <c r="E95" t="str">
        <f t="shared" si="0"/>
        <v>ok</v>
      </c>
      <c r="F95" t="str">
        <f t="shared" si="1"/>
        <v>Título Personalizado</v>
      </c>
      <c r="G95">
        <f t="shared" si="2"/>
        <v>1</v>
      </c>
      <c r="H95" s="217" t="s">
        <v>171</v>
      </c>
      <c r="I95" s="218">
        <v>1</v>
      </c>
    </row>
    <row r="96" spans="3:9" x14ac:dyDescent="0.2">
      <c r="C96" s="217" t="s">
        <v>1532</v>
      </c>
      <c r="D96" s="218">
        <v>1</v>
      </c>
      <c r="E96" t="str">
        <f t="shared" si="0"/>
        <v>ok</v>
      </c>
      <c r="F96" t="str">
        <f t="shared" si="1"/>
        <v>Título Personalizado</v>
      </c>
      <c r="G96">
        <f t="shared" si="2"/>
        <v>1</v>
      </c>
      <c r="H96" s="217" t="s">
        <v>1437</v>
      </c>
      <c r="I96" s="218">
        <v>91</v>
      </c>
    </row>
    <row r="97" spans="3:7" x14ac:dyDescent="0.2">
      <c r="C97" s="217" t="s">
        <v>1519</v>
      </c>
      <c r="D97" s="218">
        <v>1</v>
      </c>
      <c r="E97" t="str">
        <f t="shared" si="0"/>
        <v>ok</v>
      </c>
      <c r="F97" t="str">
        <f t="shared" si="1"/>
        <v>Título Personalizado</v>
      </c>
      <c r="G97">
        <f t="shared" si="2"/>
        <v>1</v>
      </c>
    </row>
    <row r="98" spans="3:7" x14ac:dyDescent="0.2">
      <c r="C98" s="217" t="s">
        <v>1526</v>
      </c>
      <c r="D98" s="218">
        <v>1</v>
      </c>
      <c r="E98" t="str">
        <f t="shared" si="0"/>
        <v>ok</v>
      </c>
      <c r="F98" t="str">
        <f t="shared" si="1"/>
        <v>Título Personalizado</v>
      </c>
      <c r="G98">
        <f t="shared" si="2"/>
        <v>1</v>
      </c>
    </row>
    <row r="99" spans="3:7" x14ac:dyDescent="0.2">
      <c r="C99" s="217" t="s">
        <v>780</v>
      </c>
      <c r="D99" s="218">
        <v>1</v>
      </c>
      <c r="E99" t="str">
        <f t="shared" si="0"/>
        <v>ok</v>
      </c>
      <c r="F99" t="str">
        <f t="shared" si="1"/>
        <v>Título Personalizado</v>
      </c>
      <c r="G99">
        <f t="shared" si="2"/>
        <v>1</v>
      </c>
    </row>
    <row r="100" spans="3:7" x14ac:dyDescent="0.2">
      <c r="C100" s="217" t="s">
        <v>880</v>
      </c>
      <c r="D100" s="218">
        <v>1</v>
      </c>
      <c r="E100" t="str">
        <f t="shared" si="0"/>
        <v>ok</v>
      </c>
      <c r="F100" t="str">
        <f t="shared" si="1"/>
        <v>Título Personalizado</v>
      </c>
      <c r="G100">
        <f t="shared" si="2"/>
        <v>1</v>
      </c>
    </row>
    <row r="101" spans="3:7" x14ac:dyDescent="0.2">
      <c r="C101" s="217" t="s">
        <v>1525</v>
      </c>
      <c r="D101" s="218">
        <v>1</v>
      </c>
      <c r="E101" t="str">
        <f t="shared" si="0"/>
        <v>ok</v>
      </c>
      <c r="F101" t="str">
        <f t="shared" si="1"/>
        <v>Título Personalizado</v>
      </c>
      <c r="G101">
        <f t="shared" si="2"/>
        <v>1</v>
      </c>
    </row>
    <row r="102" spans="3:7" x14ac:dyDescent="0.2">
      <c r="C102" s="217" t="s">
        <v>792</v>
      </c>
      <c r="D102" s="218">
        <v>1</v>
      </c>
      <c r="E102" t="str">
        <f t="shared" si="0"/>
        <v>ok</v>
      </c>
      <c r="F102" t="str">
        <f t="shared" si="1"/>
        <v>Título Personalizado</v>
      </c>
      <c r="G102">
        <f t="shared" si="2"/>
        <v>1</v>
      </c>
    </row>
    <row r="103" spans="3:7" x14ac:dyDescent="0.2">
      <c r="C103" s="217" t="s">
        <v>274</v>
      </c>
      <c r="D103" s="218">
        <v>1</v>
      </c>
      <c r="E103" t="str">
        <f t="shared" si="0"/>
        <v>ok</v>
      </c>
      <c r="F103" t="str">
        <f t="shared" si="1"/>
        <v>Título Personalizado</v>
      </c>
      <c r="G103">
        <f t="shared" si="2"/>
        <v>1</v>
      </c>
    </row>
    <row r="104" spans="3:7" x14ac:dyDescent="0.2">
      <c r="C104" s="217" t="s">
        <v>1067</v>
      </c>
      <c r="D104" s="218">
        <v>1</v>
      </c>
      <c r="E104" t="str">
        <f t="shared" si="0"/>
        <v>ok</v>
      </c>
      <c r="F104" t="str">
        <f t="shared" si="1"/>
        <v>Título Personalizado</v>
      </c>
      <c r="G104">
        <f t="shared" si="2"/>
        <v>1</v>
      </c>
    </row>
    <row r="105" spans="3:7" x14ac:dyDescent="0.2">
      <c r="C105" s="217" t="s">
        <v>521</v>
      </c>
      <c r="D105" s="218">
        <v>14</v>
      </c>
      <c r="E105" t="str">
        <f t="shared" si="0"/>
        <v>no</v>
      </c>
      <c r="F105" t="str">
        <f t="shared" si="1"/>
        <v>GeoServer Web Map Service</v>
      </c>
      <c r="G105">
        <f t="shared" si="2"/>
        <v>14</v>
      </c>
    </row>
    <row r="106" spans="3:7" x14ac:dyDescent="0.2">
      <c r="C106" s="217" t="s">
        <v>1511</v>
      </c>
      <c r="D106" s="218">
        <v>3</v>
      </c>
      <c r="E106" t="str">
        <f t="shared" si="0"/>
        <v>no</v>
      </c>
      <c r="F106" t="s">
        <v>1554</v>
      </c>
      <c r="G106">
        <f t="shared" si="2"/>
        <v>3</v>
      </c>
    </row>
    <row r="107" spans="3:7" x14ac:dyDescent="0.2">
      <c r="C107" s="217" t="s">
        <v>920</v>
      </c>
      <c r="D107" s="218">
        <v>1</v>
      </c>
      <c r="E107" t="str">
        <f t="shared" si="0"/>
        <v>ok</v>
      </c>
      <c r="F107" t="str">
        <f t="shared" si="1"/>
        <v>Título Personalizado</v>
      </c>
      <c r="G107">
        <f t="shared" si="2"/>
        <v>1</v>
      </c>
    </row>
    <row r="108" spans="3:7" x14ac:dyDescent="0.2">
      <c r="C108" s="217" t="s">
        <v>457</v>
      </c>
      <c r="D108" s="218">
        <v>1</v>
      </c>
      <c r="E108" t="str">
        <f t="shared" si="0"/>
        <v>ok</v>
      </c>
      <c r="F108" t="str">
        <f t="shared" si="1"/>
        <v>Título Personalizado</v>
      </c>
      <c r="G108">
        <f t="shared" si="2"/>
        <v>1</v>
      </c>
    </row>
    <row r="109" spans="3:7" x14ac:dyDescent="0.2">
      <c r="C109" s="217" t="s">
        <v>1509</v>
      </c>
      <c r="D109" s="218">
        <v>1</v>
      </c>
      <c r="E109" t="str">
        <f t="shared" si="0"/>
        <v>ok</v>
      </c>
      <c r="F109" t="str">
        <f t="shared" si="1"/>
        <v>Título Personalizado</v>
      </c>
      <c r="G109">
        <f t="shared" si="2"/>
        <v>1</v>
      </c>
    </row>
    <row r="110" spans="3:7" x14ac:dyDescent="0.2">
      <c r="C110" s="217" t="s">
        <v>355</v>
      </c>
      <c r="D110" s="218">
        <v>1</v>
      </c>
      <c r="E110" t="str">
        <f t="shared" si="0"/>
        <v>ok</v>
      </c>
      <c r="F110" t="str">
        <f t="shared" si="1"/>
        <v>Título Personalizado</v>
      </c>
      <c r="G110">
        <f t="shared" si="2"/>
        <v>1</v>
      </c>
    </row>
    <row r="111" spans="3:7" x14ac:dyDescent="0.2">
      <c r="C111" s="217" t="s">
        <v>1139</v>
      </c>
      <c r="D111" s="218">
        <v>1</v>
      </c>
      <c r="E111" t="str">
        <f t="shared" si="0"/>
        <v>ok</v>
      </c>
      <c r="F111" t="str">
        <f t="shared" si="1"/>
        <v>Título Personalizado</v>
      </c>
      <c r="G111">
        <f t="shared" si="2"/>
        <v>1</v>
      </c>
    </row>
    <row r="112" spans="3:7" x14ac:dyDescent="0.2">
      <c r="C112" s="217" t="s">
        <v>1516</v>
      </c>
      <c r="D112" s="218">
        <v>1</v>
      </c>
      <c r="E112" t="str">
        <f t="shared" si="0"/>
        <v>ok</v>
      </c>
      <c r="F112" t="str">
        <f t="shared" si="1"/>
        <v>Título Personalizado</v>
      </c>
      <c r="G112">
        <f t="shared" si="2"/>
        <v>1</v>
      </c>
    </row>
    <row r="113" spans="3:7" x14ac:dyDescent="0.2">
      <c r="C113" s="217" t="s">
        <v>1258</v>
      </c>
      <c r="D113" s="218">
        <v>1</v>
      </c>
      <c r="E113" t="str">
        <f t="shared" si="0"/>
        <v>ok</v>
      </c>
      <c r="F113" t="str">
        <f t="shared" si="1"/>
        <v>Título Personalizado</v>
      </c>
      <c r="G113">
        <f t="shared" si="2"/>
        <v>1</v>
      </c>
    </row>
    <row r="114" spans="3:7" x14ac:dyDescent="0.2">
      <c r="C114" s="217" t="s">
        <v>1512</v>
      </c>
      <c r="D114" s="218">
        <v>1</v>
      </c>
      <c r="E114" t="str">
        <f t="shared" si="0"/>
        <v>ok</v>
      </c>
      <c r="F114" t="str">
        <f t="shared" si="1"/>
        <v>Título Personalizado</v>
      </c>
      <c r="G114">
        <f t="shared" si="2"/>
        <v>1</v>
      </c>
    </row>
    <row r="115" spans="3:7" x14ac:dyDescent="0.2">
      <c r="C115" s="217" t="s">
        <v>1514</v>
      </c>
      <c r="D115" s="218">
        <v>1</v>
      </c>
      <c r="E115" t="str">
        <f t="shared" si="0"/>
        <v>ok</v>
      </c>
      <c r="F115" t="str">
        <f t="shared" si="1"/>
        <v>Título Personalizado</v>
      </c>
      <c r="G115">
        <f t="shared" si="2"/>
        <v>1</v>
      </c>
    </row>
    <row r="116" spans="3:7" x14ac:dyDescent="0.2">
      <c r="C116" s="217" t="s">
        <v>243</v>
      </c>
      <c r="D116" s="218">
        <v>1</v>
      </c>
      <c r="E116" t="str">
        <f t="shared" si="0"/>
        <v>ok</v>
      </c>
      <c r="F116" t="str">
        <f t="shared" si="1"/>
        <v>Título Personalizado</v>
      </c>
      <c r="G116">
        <f t="shared" si="2"/>
        <v>1</v>
      </c>
    </row>
    <row r="117" spans="3:7" x14ac:dyDescent="0.2">
      <c r="C117" s="217" t="s">
        <v>1530</v>
      </c>
      <c r="D117" s="218">
        <v>1</v>
      </c>
      <c r="E117" t="str">
        <f t="shared" si="0"/>
        <v>ok</v>
      </c>
      <c r="F117" t="str">
        <f t="shared" si="1"/>
        <v>Título Personalizado</v>
      </c>
      <c r="G117">
        <f t="shared" si="2"/>
        <v>1</v>
      </c>
    </row>
    <row r="118" spans="3:7" x14ac:dyDescent="0.2">
      <c r="C118" s="217" t="s">
        <v>923</v>
      </c>
      <c r="D118" s="218">
        <v>1</v>
      </c>
      <c r="E118" t="str">
        <f t="shared" si="0"/>
        <v>ok</v>
      </c>
      <c r="F118" t="str">
        <f t="shared" si="1"/>
        <v>Título Personalizado</v>
      </c>
      <c r="G118">
        <f t="shared" si="2"/>
        <v>1</v>
      </c>
    </row>
    <row r="119" spans="3:7" x14ac:dyDescent="0.2">
      <c r="C119" s="217" t="s">
        <v>313</v>
      </c>
      <c r="D119" s="218">
        <v>1</v>
      </c>
      <c r="E119" t="str">
        <f t="shared" si="0"/>
        <v>ok</v>
      </c>
      <c r="F119" t="str">
        <f t="shared" si="1"/>
        <v>Título Personalizado</v>
      </c>
      <c r="G119">
        <f t="shared" si="2"/>
        <v>1</v>
      </c>
    </row>
    <row r="120" spans="3:7" x14ac:dyDescent="0.2">
      <c r="C120" s="217" t="s">
        <v>171</v>
      </c>
      <c r="D120" s="218">
        <v>1</v>
      </c>
      <c r="E120" t="str">
        <f t="shared" si="0"/>
        <v>ok</v>
      </c>
      <c r="F120" s="251" t="s">
        <v>171</v>
      </c>
      <c r="G120">
        <f t="shared" si="2"/>
        <v>1</v>
      </c>
    </row>
    <row r="121" spans="3:7" x14ac:dyDescent="0.2">
      <c r="C121" s="217" t="s">
        <v>34</v>
      </c>
      <c r="D121" s="218">
        <v>42</v>
      </c>
      <c r="E121" t="str">
        <f t="shared" si="0"/>
        <v>no</v>
      </c>
      <c r="F121" t="str">
        <f t="shared" si="1"/>
        <v>NO</v>
      </c>
      <c r="G121">
        <f t="shared" si="2"/>
        <v>42</v>
      </c>
    </row>
    <row r="122" spans="3:7" x14ac:dyDescent="0.2">
      <c r="C122" s="217" t="s">
        <v>1518</v>
      </c>
      <c r="D122" s="218">
        <v>1</v>
      </c>
      <c r="E122" t="str">
        <f t="shared" si="0"/>
        <v>ok</v>
      </c>
      <c r="F122" t="str">
        <f t="shared" si="1"/>
        <v>Título Personalizado</v>
      </c>
      <c r="G122">
        <f t="shared" si="2"/>
        <v>1</v>
      </c>
    </row>
    <row r="123" spans="3:7" x14ac:dyDescent="0.2">
      <c r="C123" s="217" t="s">
        <v>1533</v>
      </c>
      <c r="D123" s="218">
        <v>1</v>
      </c>
      <c r="E123" t="str">
        <f t="shared" si="0"/>
        <v>ok</v>
      </c>
      <c r="F123" t="str">
        <f t="shared" si="1"/>
        <v>Título Personalizado</v>
      </c>
      <c r="G123">
        <f t="shared" si="2"/>
        <v>1</v>
      </c>
    </row>
    <row r="124" spans="3:7" x14ac:dyDescent="0.2">
      <c r="C124" s="217" t="s">
        <v>126</v>
      </c>
      <c r="D124" s="218">
        <v>1</v>
      </c>
      <c r="E124" t="str">
        <f t="shared" si="0"/>
        <v>ok</v>
      </c>
      <c r="F124" t="str">
        <f t="shared" si="1"/>
        <v>Título Personalizado</v>
      </c>
      <c r="G124">
        <f t="shared" si="2"/>
        <v>1</v>
      </c>
    </row>
    <row r="125" spans="3:7" x14ac:dyDescent="0.2">
      <c r="C125" s="217" t="s">
        <v>1508</v>
      </c>
      <c r="D125" s="218">
        <v>1</v>
      </c>
      <c r="E125" t="str">
        <f t="shared" si="0"/>
        <v>ok</v>
      </c>
      <c r="F125" t="str">
        <f t="shared" si="1"/>
        <v>Título Personalizado</v>
      </c>
      <c r="G125">
        <f t="shared" si="2"/>
        <v>1</v>
      </c>
    </row>
    <row r="126" spans="3:7" x14ac:dyDescent="0.2">
      <c r="C126" s="217" t="s">
        <v>1529</v>
      </c>
      <c r="D126" s="218">
        <v>1</v>
      </c>
      <c r="E126" t="str">
        <f t="shared" si="0"/>
        <v>ok</v>
      </c>
      <c r="F126" t="str">
        <f t="shared" si="1"/>
        <v>Título Personalizado</v>
      </c>
      <c r="G126">
        <f t="shared" si="2"/>
        <v>1</v>
      </c>
    </row>
    <row r="127" spans="3:7" x14ac:dyDescent="0.2">
      <c r="C127" s="217" t="s">
        <v>1517</v>
      </c>
      <c r="D127" s="218">
        <v>1</v>
      </c>
      <c r="E127" t="str">
        <f t="shared" si="0"/>
        <v>ok</v>
      </c>
      <c r="F127" t="str">
        <f t="shared" si="1"/>
        <v>Título Personalizado</v>
      </c>
      <c r="G127">
        <f t="shared" si="2"/>
        <v>1</v>
      </c>
    </row>
    <row r="128" spans="3:7" x14ac:dyDescent="0.2">
      <c r="C128" s="217" t="s">
        <v>1534</v>
      </c>
      <c r="D128" s="218">
        <v>1</v>
      </c>
      <c r="E128" t="str">
        <f t="shared" si="0"/>
        <v>ok</v>
      </c>
      <c r="F128" t="str">
        <f t="shared" si="1"/>
        <v>Título Personalizado</v>
      </c>
      <c r="G128">
        <f t="shared" si="2"/>
        <v>1</v>
      </c>
    </row>
    <row r="129" spans="3:7" x14ac:dyDescent="0.2">
      <c r="C129" s="217" t="s">
        <v>1527</v>
      </c>
      <c r="D129" s="218">
        <v>1</v>
      </c>
      <c r="E129" t="str">
        <f t="shared" si="0"/>
        <v>ok</v>
      </c>
      <c r="F129" t="str">
        <f t="shared" si="1"/>
        <v>Título Personalizado</v>
      </c>
      <c r="G129">
        <f t="shared" si="2"/>
        <v>1</v>
      </c>
    </row>
    <row r="130" spans="3:7" x14ac:dyDescent="0.2">
      <c r="C130" s="217" t="s">
        <v>1510</v>
      </c>
      <c r="D130" s="218">
        <v>1</v>
      </c>
      <c r="E130" t="str">
        <f t="shared" si="0"/>
        <v>ok</v>
      </c>
      <c r="F130" t="str">
        <f t="shared" si="1"/>
        <v>Título Personalizado</v>
      </c>
      <c r="G130">
        <f t="shared" si="2"/>
        <v>1</v>
      </c>
    </row>
    <row r="131" spans="3:7" x14ac:dyDescent="0.2">
      <c r="C131" s="217" t="s">
        <v>1528</v>
      </c>
      <c r="D131" s="218">
        <v>1</v>
      </c>
      <c r="E131" t="str">
        <f t="shared" si="0"/>
        <v>ok</v>
      </c>
      <c r="F131" t="str">
        <f t="shared" si="1"/>
        <v>Título Personalizado</v>
      </c>
      <c r="G131">
        <f t="shared" si="2"/>
        <v>1</v>
      </c>
    </row>
    <row r="132" spans="3:7" x14ac:dyDescent="0.2">
      <c r="C132" s="217" t="s">
        <v>187</v>
      </c>
      <c r="D132" s="218">
        <v>1</v>
      </c>
      <c r="E132" t="str">
        <f t="shared" si="0"/>
        <v>ok</v>
      </c>
      <c r="F132" t="str">
        <f t="shared" si="1"/>
        <v>Título Personalizado</v>
      </c>
      <c r="G132">
        <f t="shared" si="2"/>
        <v>1</v>
      </c>
    </row>
    <row r="133" spans="3:7" x14ac:dyDescent="0.2">
      <c r="C133" s="217" t="s">
        <v>1515</v>
      </c>
      <c r="D133" s="218">
        <v>1</v>
      </c>
      <c r="E133" t="str">
        <f t="shared" si="0"/>
        <v>ok</v>
      </c>
      <c r="F133" t="str">
        <f t="shared" si="1"/>
        <v>Título Personalizado</v>
      </c>
      <c r="G133">
        <f t="shared" si="2"/>
        <v>1</v>
      </c>
    </row>
    <row r="134" spans="3:7" x14ac:dyDescent="0.2">
      <c r="C134" s="217" t="s">
        <v>1521</v>
      </c>
      <c r="D134" s="218">
        <v>1</v>
      </c>
      <c r="E134" t="str">
        <f t="shared" si="0"/>
        <v>ok</v>
      </c>
      <c r="F134" t="str">
        <f t="shared" si="1"/>
        <v>Título Personalizado</v>
      </c>
      <c r="G134">
        <f t="shared" si="2"/>
        <v>1</v>
      </c>
    </row>
    <row r="135" spans="3:7" x14ac:dyDescent="0.2">
      <c r="C135" s="217" t="s">
        <v>1374</v>
      </c>
      <c r="D135" s="218">
        <v>1</v>
      </c>
      <c r="E135" t="str">
        <f t="shared" si="0"/>
        <v>ok</v>
      </c>
      <c r="F135" t="str">
        <f t="shared" si="1"/>
        <v>Título Personalizado</v>
      </c>
      <c r="G135">
        <f t="shared" si="2"/>
        <v>1</v>
      </c>
    </row>
    <row r="136" spans="3:7" x14ac:dyDescent="0.2">
      <c r="C136" s="217" t="s">
        <v>647</v>
      </c>
      <c r="D136" s="218">
        <v>1</v>
      </c>
      <c r="E136" t="str">
        <f t="shared" si="0"/>
        <v>ok</v>
      </c>
      <c r="F136" t="str">
        <f t="shared" si="1"/>
        <v>Título Personalizado</v>
      </c>
      <c r="G136">
        <f t="shared" si="2"/>
        <v>1</v>
      </c>
    </row>
    <row r="137" spans="3:7" x14ac:dyDescent="0.2">
      <c r="C137" s="217" t="s">
        <v>769</v>
      </c>
      <c r="D137" s="218">
        <v>1</v>
      </c>
      <c r="E137" t="str">
        <f t="shared" si="0"/>
        <v>ok</v>
      </c>
      <c r="F137" t="str">
        <f t="shared" si="1"/>
        <v>Título Personalizado</v>
      </c>
      <c r="G137">
        <f t="shared" si="2"/>
        <v>1</v>
      </c>
    </row>
    <row r="138" spans="3:7" x14ac:dyDescent="0.2">
      <c r="C138" s="217" t="s">
        <v>1513</v>
      </c>
      <c r="D138" s="218">
        <v>1</v>
      </c>
      <c r="E138" t="str">
        <f t="shared" si="0"/>
        <v>ok</v>
      </c>
      <c r="F138" t="str">
        <f t="shared" si="1"/>
        <v>Título Personalizado</v>
      </c>
      <c r="G138">
        <f t="shared" si="2"/>
        <v>1</v>
      </c>
    </row>
    <row r="139" spans="3:7" x14ac:dyDescent="0.2">
      <c r="C139" s="217" t="s">
        <v>517</v>
      </c>
      <c r="D139" s="218">
        <v>1</v>
      </c>
      <c r="E139" t="str">
        <f t="shared" si="0"/>
        <v>ok</v>
      </c>
      <c r="F139" t="str">
        <f t="shared" si="1"/>
        <v>Título Personalizado</v>
      </c>
      <c r="G139">
        <f t="shared" si="2"/>
        <v>1</v>
      </c>
    </row>
    <row r="140" spans="3:7" x14ac:dyDescent="0.2">
      <c r="C140" s="217" t="s">
        <v>986</v>
      </c>
      <c r="D140" s="218">
        <v>1</v>
      </c>
      <c r="E140" t="str">
        <f t="shared" si="0"/>
        <v>ok</v>
      </c>
      <c r="F140" t="str">
        <f t="shared" si="1"/>
        <v>Título Personalizado</v>
      </c>
      <c r="G140">
        <f t="shared" si="2"/>
        <v>1</v>
      </c>
    </row>
    <row r="141" spans="3:7" x14ac:dyDescent="0.2">
      <c r="C141" s="217" t="s">
        <v>1550</v>
      </c>
      <c r="D141" s="218">
        <v>1</v>
      </c>
      <c r="E141" t="str">
        <f t="shared" si="0"/>
        <v>ok</v>
      </c>
      <c r="F141" t="str">
        <f t="shared" si="1"/>
        <v>Título Personalizado</v>
      </c>
      <c r="G141">
        <f t="shared" si="2"/>
        <v>1</v>
      </c>
    </row>
    <row r="142" spans="3:7" x14ac:dyDescent="0.2">
      <c r="C142" s="217" t="s">
        <v>1194</v>
      </c>
      <c r="D142" s="218">
        <v>1</v>
      </c>
      <c r="E142" t="str">
        <f t="shared" si="0"/>
        <v>ok</v>
      </c>
      <c r="F142" t="str">
        <f t="shared" si="1"/>
        <v>Título Personalizado</v>
      </c>
      <c r="G142">
        <f t="shared" si="2"/>
        <v>1</v>
      </c>
    </row>
    <row r="143" spans="3:7" x14ac:dyDescent="0.2">
      <c r="C143" s="217" t="s">
        <v>677</v>
      </c>
      <c r="D143" s="218">
        <v>1</v>
      </c>
      <c r="E143" t="str">
        <f t="shared" si="0"/>
        <v>ok</v>
      </c>
      <c r="F143" t="str">
        <f t="shared" si="1"/>
        <v>Título Personalizado</v>
      </c>
      <c r="G143">
        <f t="shared" si="2"/>
        <v>1</v>
      </c>
    </row>
    <row r="144" spans="3:7" x14ac:dyDescent="0.2">
      <c r="C144" s="217" t="s">
        <v>1247</v>
      </c>
      <c r="D144" s="218">
        <v>1</v>
      </c>
      <c r="E144" t="str">
        <f t="shared" si="0"/>
        <v>ok</v>
      </c>
      <c r="F144" t="str">
        <f t="shared" si="1"/>
        <v>Título Personalizado</v>
      </c>
      <c r="G144">
        <f t="shared" si="2"/>
        <v>1</v>
      </c>
    </row>
    <row r="145" spans="3:7" x14ac:dyDescent="0.2">
      <c r="C145" s="217" t="s">
        <v>1244</v>
      </c>
      <c r="D145" s="218">
        <v>1</v>
      </c>
      <c r="E145" t="str">
        <f t="shared" si="0"/>
        <v>ok</v>
      </c>
      <c r="F145" t="str">
        <f t="shared" si="1"/>
        <v>Título Personalizado</v>
      </c>
      <c r="G145">
        <f t="shared" si="2"/>
        <v>1</v>
      </c>
    </row>
    <row r="146" spans="3:7" x14ac:dyDescent="0.2">
      <c r="C146" s="217" t="s">
        <v>741</v>
      </c>
      <c r="D146" s="218">
        <v>1</v>
      </c>
      <c r="E146" t="str">
        <f t="shared" si="0"/>
        <v>ok</v>
      </c>
      <c r="F146" t="str">
        <f t="shared" si="1"/>
        <v>Título Personalizado</v>
      </c>
      <c r="G146">
        <f t="shared" si="2"/>
        <v>1</v>
      </c>
    </row>
    <row r="147" spans="3:7" x14ac:dyDescent="0.2">
      <c r="C147" s="217" t="s">
        <v>748</v>
      </c>
      <c r="D147" s="218">
        <v>1</v>
      </c>
      <c r="E147" t="str">
        <f t="shared" si="0"/>
        <v>ok</v>
      </c>
      <c r="F147" t="str">
        <f t="shared" si="1"/>
        <v>Título Personalizado</v>
      </c>
      <c r="G147">
        <f t="shared" si="2"/>
        <v>1</v>
      </c>
    </row>
    <row r="148" spans="3:7" x14ac:dyDescent="0.2">
      <c r="C148" s="217" t="s">
        <v>488</v>
      </c>
      <c r="D148" s="218">
        <v>1</v>
      </c>
      <c r="E148" t="str">
        <f t="shared" si="0"/>
        <v>ok</v>
      </c>
      <c r="F148" t="str">
        <f t="shared" si="1"/>
        <v>Título Personalizado</v>
      </c>
      <c r="G148">
        <f t="shared" si="2"/>
        <v>1</v>
      </c>
    </row>
    <row r="149" spans="3:7" x14ac:dyDescent="0.2">
      <c r="C149" s="217" t="s">
        <v>1205</v>
      </c>
      <c r="D149" s="218">
        <v>1</v>
      </c>
      <c r="E149" t="str">
        <f t="shared" si="0"/>
        <v>ok</v>
      </c>
      <c r="F149" t="str">
        <f t="shared" si="1"/>
        <v>Título Personalizado</v>
      </c>
      <c r="G149">
        <f t="shared" si="2"/>
        <v>1</v>
      </c>
    </row>
    <row r="150" spans="3:7" x14ac:dyDescent="0.2">
      <c r="C150" s="217" t="s">
        <v>1130</v>
      </c>
      <c r="D150" s="218">
        <v>1</v>
      </c>
      <c r="E150" t="str">
        <f t="shared" si="0"/>
        <v>ok</v>
      </c>
      <c r="F150" t="str">
        <f t="shared" si="1"/>
        <v>Título Personalizado</v>
      </c>
      <c r="G150">
        <f t="shared" si="2"/>
        <v>1</v>
      </c>
    </row>
    <row r="151" spans="3:7" x14ac:dyDescent="0.2">
      <c r="C151" s="217" t="s">
        <v>1520</v>
      </c>
      <c r="D151" s="218">
        <v>1</v>
      </c>
      <c r="E151" t="str">
        <f t="shared" si="0"/>
        <v>ok</v>
      </c>
      <c r="F151" t="str">
        <f t="shared" si="1"/>
        <v>Título Personalizado</v>
      </c>
      <c r="G151">
        <f t="shared" si="2"/>
        <v>1</v>
      </c>
    </row>
    <row r="152" spans="3:7" x14ac:dyDescent="0.2">
      <c r="C152" s="217" t="s">
        <v>884</v>
      </c>
      <c r="D152" s="218">
        <v>1</v>
      </c>
      <c r="E152" t="str">
        <f t="shared" si="0"/>
        <v>ok</v>
      </c>
      <c r="F152" t="str">
        <f t="shared" si="1"/>
        <v>Título Personalizado</v>
      </c>
      <c r="G152">
        <f t="shared" si="2"/>
        <v>1</v>
      </c>
    </row>
    <row r="153" spans="3:7" x14ac:dyDescent="0.2">
      <c r="C153" s="217" t="s">
        <v>872</v>
      </c>
      <c r="D153" s="218">
        <v>1</v>
      </c>
      <c r="E153" t="str">
        <f t="shared" si="0"/>
        <v>ok</v>
      </c>
      <c r="F153" t="str">
        <f t="shared" si="1"/>
        <v>Título Personalizado</v>
      </c>
      <c r="G153">
        <f t="shared" si="2"/>
        <v>1</v>
      </c>
    </row>
    <row r="154" spans="3:7" x14ac:dyDescent="0.2">
      <c r="C154" s="217" t="s">
        <v>868</v>
      </c>
      <c r="D154" s="218">
        <v>1</v>
      </c>
      <c r="E154" t="str">
        <f t="shared" ref="E154:E166" si="3">IF(D154&lt;&gt;1,"no","ok")</f>
        <v>ok</v>
      </c>
      <c r="F154" t="str">
        <f t="shared" ref="F154:F164" si="4">IF(E154="no",C154,"Título Personalizado")</f>
        <v>Título Personalizado</v>
      </c>
      <c r="G154">
        <f t="shared" ref="G154:G166" si="5">D154</f>
        <v>1</v>
      </c>
    </row>
    <row r="155" spans="3:7" x14ac:dyDescent="0.2">
      <c r="C155" s="217" t="s">
        <v>876</v>
      </c>
      <c r="D155" s="218">
        <v>1</v>
      </c>
      <c r="E155" t="str">
        <f t="shared" si="3"/>
        <v>ok</v>
      </c>
      <c r="F155" t="str">
        <f t="shared" si="4"/>
        <v>Título Personalizado</v>
      </c>
      <c r="G155">
        <f t="shared" si="5"/>
        <v>1</v>
      </c>
    </row>
    <row r="156" spans="3:7" x14ac:dyDescent="0.2">
      <c r="C156" s="217" t="s">
        <v>864</v>
      </c>
      <c r="D156" s="218">
        <v>1</v>
      </c>
      <c r="E156" t="str">
        <f t="shared" si="3"/>
        <v>ok</v>
      </c>
      <c r="F156" t="str">
        <f t="shared" si="4"/>
        <v>Título Personalizado</v>
      </c>
      <c r="G156">
        <f t="shared" si="5"/>
        <v>1</v>
      </c>
    </row>
    <row r="157" spans="3:7" x14ac:dyDescent="0.2">
      <c r="C157" s="217" t="s">
        <v>856</v>
      </c>
      <c r="D157" s="218">
        <v>1</v>
      </c>
      <c r="E157" t="str">
        <f t="shared" si="3"/>
        <v>ok</v>
      </c>
      <c r="F157" t="str">
        <f t="shared" si="4"/>
        <v>Título Personalizado</v>
      </c>
      <c r="G157">
        <f t="shared" si="5"/>
        <v>1</v>
      </c>
    </row>
    <row r="158" spans="3:7" x14ac:dyDescent="0.2">
      <c r="C158" s="217" t="s">
        <v>851</v>
      </c>
      <c r="D158" s="218">
        <v>1</v>
      </c>
      <c r="E158" t="str">
        <f t="shared" si="3"/>
        <v>ok</v>
      </c>
      <c r="F158" t="str">
        <f t="shared" si="4"/>
        <v>Título Personalizado</v>
      </c>
      <c r="G158">
        <f t="shared" si="5"/>
        <v>1</v>
      </c>
    </row>
    <row r="159" spans="3:7" x14ac:dyDescent="0.2">
      <c r="C159" s="217" t="s">
        <v>847</v>
      </c>
      <c r="D159" s="218">
        <v>1</v>
      </c>
      <c r="E159" t="str">
        <f t="shared" si="3"/>
        <v>ok</v>
      </c>
      <c r="F159" t="str">
        <f t="shared" si="4"/>
        <v>Título Personalizado</v>
      </c>
      <c r="G159">
        <f t="shared" si="5"/>
        <v>1</v>
      </c>
    </row>
    <row r="160" spans="3:7" x14ac:dyDescent="0.2">
      <c r="C160" s="217" t="s">
        <v>839</v>
      </c>
      <c r="D160" s="218">
        <v>1</v>
      </c>
      <c r="E160" t="str">
        <f t="shared" si="3"/>
        <v>ok</v>
      </c>
      <c r="F160" t="str">
        <f t="shared" si="4"/>
        <v>Título Personalizado</v>
      </c>
      <c r="G160">
        <f t="shared" si="5"/>
        <v>1</v>
      </c>
    </row>
    <row r="161" spans="3:7" x14ac:dyDescent="0.2">
      <c r="C161" s="217" t="s">
        <v>860</v>
      </c>
      <c r="D161" s="218">
        <v>1</v>
      </c>
      <c r="E161" t="str">
        <f t="shared" si="3"/>
        <v>ok</v>
      </c>
      <c r="F161" t="str">
        <f t="shared" si="4"/>
        <v>Título Personalizado</v>
      </c>
      <c r="G161">
        <f t="shared" si="5"/>
        <v>1</v>
      </c>
    </row>
    <row r="162" spans="3:7" x14ac:dyDescent="0.2">
      <c r="C162" s="217" t="s">
        <v>835</v>
      </c>
      <c r="D162" s="218">
        <v>1</v>
      </c>
      <c r="E162" t="str">
        <f t="shared" si="3"/>
        <v>ok</v>
      </c>
      <c r="F162" t="str">
        <f t="shared" si="4"/>
        <v>Título Personalizado</v>
      </c>
      <c r="G162">
        <f t="shared" si="5"/>
        <v>1</v>
      </c>
    </row>
    <row r="163" spans="3:7" x14ac:dyDescent="0.2">
      <c r="C163" s="217" t="s">
        <v>843</v>
      </c>
      <c r="D163" s="218">
        <v>1</v>
      </c>
      <c r="E163" t="str">
        <f t="shared" si="3"/>
        <v>ok</v>
      </c>
      <c r="F163" t="str">
        <f t="shared" si="4"/>
        <v>Título Personalizado</v>
      </c>
      <c r="G163">
        <f t="shared" si="5"/>
        <v>1</v>
      </c>
    </row>
    <row r="164" spans="3:7" x14ac:dyDescent="0.2">
      <c r="C164" s="217" t="s">
        <v>1522</v>
      </c>
      <c r="D164" s="218">
        <v>1</v>
      </c>
      <c r="E164" t="str">
        <f t="shared" si="3"/>
        <v>ok</v>
      </c>
      <c r="F164" t="str">
        <f t="shared" si="4"/>
        <v>Título Personalizado</v>
      </c>
      <c r="G164">
        <f t="shared" si="5"/>
        <v>1</v>
      </c>
    </row>
    <row r="165" spans="3:7" x14ac:dyDescent="0.2">
      <c r="C165" s="217" t="s">
        <v>1536</v>
      </c>
      <c r="D165" s="218"/>
      <c r="E165" t="str">
        <f t="shared" si="3"/>
        <v>no</v>
      </c>
      <c r="G165">
        <f t="shared" si="5"/>
        <v>0</v>
      </c>
    </row>
    <row r="166" spans="3:7" x14ac:dyDescent="0.2">
      <c r="C166" s="217" t="s">
        <v>1437</v>
      </c>
      <c r="D166" s="218">
        <v>135</v>
      </c>
      <c r="E166" t="str">
        <f t="shared" si="3"/>
        <v>no</v>
      </c>
      <c r="G166">
        <f t="shared" si="5"/>
        <v>135</v>
      </c>
    </row>
  </sheetData>
  <pageMargins left="0.7" right="0.7" top="0.75" bottom="0.75" header="0.3" footer="0.3"/>
  <drawing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Gráficos</vt:lpstr>
      </vt:variant>
      <vt:variant>
        <vt:i4>1</vt:i4>
      </vt:variant>
    </vt:vector>
  </HeadingPairs>
  <TitlesOfParts>
    <vt:vector size="11" baseType="lpstr">
      <vt:lpstr>Hoja6</vt:lpstr>
      <vt:lpstr>2017</vt:lpstr>
      <vt:lpstr>2016</vt:lpstr>
      <vt:lpstr>Referencias</vt:lpstr>
      <vt:lpstr>2015</vt:lpstr>
      <vt:lpstr>2014</vt:lpstr>
      <vt:lpstr>Hoja1</vt:lpstr>
      <vt:lpstr>Hoja2</vt:lpstr>
      <vt:lpstr>estadisticas</vt:lpstr>
      <vt:lpstr>Hoja3</vt:lpstr>
      <vt:lpstr>Gráfico2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Malena Libman</dc:creator>
  <cp:lastModifiedBy>Malena Libman</cp:lastModifiedBy>
  <dcterms:created xsi:type="dcterms:W3CDTF">2017-05-26T17:44:23Z</dcterms:created>
  <dcterms:modified xsi:type="dcterms:W3CDTF">2018-08-15T17:05:12Z</dcterms:modified>
</cp:coreProperties>
</file>