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N3" i="1" l="1"/>
  <c r="N4" i="1" s="1"/>
  <c r="N2" i="1"/>
  <c r="L3" i="1"/>
  <c r="L2" i="1"/>
  <c r="H9" i="1"/>
  <c r="J4" i="1"/>
  <c r="J3" i="1"/>
  <c r="J2" i="1"/>
  <c r="H3" i="1"/>
  <c r="H4" i="1"/>
  <c r="H5" i="1"/>
  <c r="H6" i="1"/>
  <c r="H7" i="1"/>
  <c r="H8" i="1"/>
  <c r="F3" i="1"/>
  <c r="F2" i="1"/>
  <c r="F4" i="1" s="1"/>
  <c r="D3" i="1"/>
  <c r="D2" i="1"/>
</calcChain>
</file>

<file path=xl/sharedStrings.xml><?xml version="1.0" encoding="utf-8"?>
<sst xmlns="http://schemas.openxmlformats.org/spreadsheetml/2006/main" count="43" uniqueCount="43">
  <si>
    <t>Vcc</t>
  </si>
  <si>
    <t>R1</t>
  </si>
  <si>
    <t>R2</t>
  </si>
  <si>
    <t>Rs</t>
  </si>
  <si>
    <t>R4</t>
  </si>
  <si>
    <t>RL</t>
  </si>
  <si>
    <t>RE</t>
  </si>
  <si>
    <t>Vth</t>
  </si>
  <si>
    <t>Rth</t>
  </si>
  <si>
    <t>ICQ1</t>
  </si>
  <si>
    <t>Vbeon1</t>
  </si>
  <si>
    <t>Vbeon2</t>
  </si>
  <si>
    <t>HFE2</t>
  </si>
  <si>
    <t>HFE1</t>
  </si>
  <si>
    <t>ICQ2</t>
  </si>
  <si>
    <t>ICQ2'</t>
  </si>
  <si>
    <t>VT</t>
  </si>
  <si>
    <t>hfe1</t>
  </si>
  <si>
    <t>hie1</t>
  </si>
  <si>
    <t>hie2</t>
  </si>
  <si>
    <t>hie2*</t>
  </si>
  <si>
    <t>Ri</t>
  </si>
  <si>
    <t>hfe2*</t>
  </si>
  <si>
    <t>Rd</t>
  </si>
  <si>
    <t>Ria</t>
  </si>
  <si>
    <t>Ris</t>
  </si>
  <si>
    <t>Parámetros del circuito</t>
  </si>
  <si>
    <t>Para polarización</t>
  </si>
  <si>
    <t>Polarización</t>
  </si>
  <si>
    <t>Modelo incremental</t>
  </si>
  <si>
    <t>Impedancias de entrada</t>
  </si>
  <si>
    <t>Ganancias de tension</t>
  </si>
  <si>
    <t>Ganancias de corriente</t>
  </si>
  <si>
    <t>Impedancias de salida</t>
  </si>
  <si>
    <t>Avs</t>
  </si>
  <si>
    <t>hfe2</t>
  </si>
  <si>
    <t>Av</t>
  </si>
  <si>
    <t>Ai</t>
  </si>
  <si>
    <t>Ais</t>
  </si>
  <si>
    <t>Ais'</t>
  </si>
  <si>
    <t>ro</t>
  </si>
  <si>
    <t>roa</t>
  </si>
  <si>
    <t>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</si>
</sst>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E+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164" fontId="0" fillId="0" borderId="4" xfId="0" applyNumberFormat="1" applyBorder="1"/>
    <xf numFmtId="0" fontId="0" fillId="0" borderId="5" xfId="0" applyBorder="1"/>
    <xf numFmtId="164" fontId="0" fillId="0" borderId="6" xfId="0" applyNumberFormat="1" applyBorder="1"/>
    <xf numFmtId="0" fontId="0" fillId="0" borderId="7" xfId="0" applyBorder="1" applyAlignment="1">
      <alignment horizontal="center"/>
    </xf>
    <xf numFmtId="164" fontId="0" fillId="0" borderId="8" xfId="0" applyNumberFormat="1" applyBorder="1"/>
    <xf numFmtId="164" fontId="0" fillId="0" borderId="1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9" xfId="0" applyNumberFormat="1" applyBorder="1"/>
    <xf numFmtId="11" fontId="0" fillId="0" borderId="4" xfId="0" applyNumberFormat="1" applyBorder="1"/>
    <xf numFmtId="0" fontId="0" fillId="0" borderId="11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165" fontId="0" fillId="0" borderId="0" xfId="0" applyNumberFormat="1"/>
    <xf numFmtId="165" fontId="0" fillId="0" borderId="8" xfId="0" applyNumberFormat="1" applyBorder="1"/>
    <xf numFmtId="165" fontId="0" fillId="0" borderId="9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0" fillId="0" borderId="4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E3" sqref="E3"/>
    </sheetView>
  </sheetViews>
  <sheetFormatPr baseColWidth="10" defaultRowHeight="15" x14ac:dyDescent="0.25"/>
  <cols>
    <col min="2" max="2" width="11.42578125" style="2"/>
    <col min="5" max="5" width="11.42578125" style="2"/>
    <col min="8" max="8" width="12" style="2" bestFit="1" customWidth="1"/>
    <col min="12" max="12" width="11.42578125" style="18"/>
    <col min="14" max="14" width="9.85546875" style="1" customWidth="1"/>
  </cols>
  <sheetData>
    <row r="1" spans="1:16" x14ac:dyDescent="0.25">
      <c r="A1" s="3" t="s">
        <v>26</v>
      </c>
      <c r="B1" s="9"/>
      <c r="C1" s="3" t="s">
        <v>27</v>
      </c>
      <c r="D1" s="9"/>
      <c r="E1" s="11" t="s">
        <v>28</v>
      </c>
      <c r="F1" s="12"/>
      <c r="G1" s="3" t="s">
        <v>29</v>
      </c>
      <c r="H1" s="4"/>
      <c r="I1" s="15" t="s">
        <v>30</v>
      </c>
      <c r="J1" s="9"/>
      <c r="K1" s="3" t="s">
        <v>31</v>
      </c>
      <c r="L1" s="9"/>
      <c r="M1" s="3" t="s">
        <v>32</v>
      </c>
      <c r="N1" s="9"/>
      <c r="O1" s="3" t="s">
        <v>33</v>
      </c>
      <c r="P1" s="4"/>
    </row>
    <row r="2" spans="1:16" x14ac:dyDescent="0.25">
      <c r="A2" s="5" t="s">
        <v>0</v>
      </c>
      <c r="B2" s="10">
        <v>15</v>
      </c>
      <c r="C2" s="5" t="s">
        <v>7</v>
      </c>
      <c r="D2" s="10">
        <f>B2*B4/(B4+B3)</f>
        <v>11.511627906976743</v>
      </c>
      <c r="E2" s="5" t="s">
        <v>9</v>
      </c>
      <c r="F2" s="10">
        <f>(D2-D4-D5*(1-B7*D6/B6))/(D3/D7+B7*D6)</f>
        <v>9.3543463340569548E-5</v>
      </c>
      <c r="G2" s="5" t="s">
        <v>16</v>
      </c>
      <c r="H2" s="14">
        <v>2.5999999999999999E-2</v>
      </c>
      <c r="I2" s="16" t="s">
        <v>21</v>
      </c>
      <c r="J2" s="10">
        <f>H7+(H3+1)*H9+(H3+1)*(H5+1)*H6</f>
        <v>3305442.7185183191</v>
      </c>
      <c r="K2" s="5" t="s">
        <v>36</v>
      </c>
      <c r="L2" s="19">
        <f>H6*(H5+1)*(H3+1)/J2</f>
        <v>0.9813776474400524</v>
      </c>
      <c r="M2" s="5" t="s">
        <v>37</v>
      </c>
      <c r="N2" s="21">
        <f>(H5+1)*(H3+1)</f>
        <v>3934.0764496659458</v>
      </c>
      <c r="O2" s="5" t="s">
        <v>40</v>
      </c>
      <c r="P2" s="23"/>
    </row>
    <row r="3" spans="1:16" ht="15.75" thickBot="1" x14ac:dyDescent="0.3">
      <c r="A3" s="5" t="s">
        <v>1</v>
      </c>
      <c r="B3" s="10">
        <v>100000</v>
      </c>
      <c r="C3" s="5" t="s">
        <v>8</v>
      </c>
      <c r="D3" s="10">
        <f>B4*B3/(B3+B4)</f>
        <v>76744.186046511633</v>
      </c>
      <c r="E3" s="5" t="s">
        <v>14</v>
      </c>
      <c r="F3" s="10">
        <f>D2/(D3/(D6*D7)+B7*(D6+1)/D6)-D4/(D3/D6+B7*D7*(D6+1)/D6)-D5*(D6/B6+(1-B7*D6/B6)*(D7+1)/(D3/D6+B7*D7*(D6+1)/D6))</f>
        <v>2.2993084791346876E-3</v>
      </c>
      <c r="G3" s="5" t="s">
        <v>17</v>
      </c>
      <c r="H3" s="6">
        <f>D7</f>
        <v>47</v>
      </c>
      <c r="I3" s="16" t="s">
        <v>24</v>
      </c>
      <c r="J3" s="10">
        <f>J2*D3/(D3+J2)</f>
        <v>75002.806797484183</v>
      </c>
      <c r="K3" s="7" t="s">
        <v>34</v>
      </c>
      <c r="L3" s="20">
        <f>L2*J3/(J3+B5)</f>
        <v>0.86592526599362019</v>
      </c>
      <c r="M3" s="5" t="s">
        <v>38</v>
      </c>
      <c r="N3" s="21">
        <f>N2*D3/(D3+J2)</f>
        <v>89.266945764255325</v>
      </c>
      <c r="O3" s="5" t="s">
        <v>41</v>
      </c>
      <c r="P3" s="23"/>
    </row>
    <row r="4" spans="1:16" ht="15.75" thickBot="1" x14ac:dyDescent="0.3">
      <c r="A4" s="5" t="s">
        <v>2</v>
      </c>
      <c r="B4" s="10">
        <v>330000</v>
      </c>
      <c r="C4" s="5" t="s">
        <v>10</v>
      </c>
      <c r="D4" s="10">
        <v>0.7</v>
      </c>
      <c r="E4" s="7" t="s">
        <v>15</v>
      </c>
      <c r="F4" s="13">
        <f>(F2-D5/B6)*D6</f>
        <v>2.1189117006512599E-3</v>
      </c>
      <c r="G4" s="5" t="s">
        <v>35</v>
      </c>
      <c r="H4" s="6">
        <f>D6</f>
        <v>90</v>
      </c>
      <c r="I4" s="17" t="s">
        <v>25</v>
      </c>
      <c r="J4" s="8">
        <f>J3+B5</f>
        <v>85002.806797484183</v>
      </c>
      <c r="M4" s="7" t="s">
        <v>39</v>
      </c>
      <c r="N4" s="22">
        <f>N3*B7/(B7+B8)</f>
        <v>73.60607808631579</v>
      </c>
      <c r="O4" s="7" t="s">
        <v>42</v>
      </c>
      <c r="P4" s="24"/>
    </row>
    <row r="5" spans="1:16" x14ac:dyDescent="0.25">
      <c r="A5" s="5" t="s">
        <v>3</v>
      </c>
      <c r="B5" s="10">
        <v>10000</v>
      </c>
      <c r="C5" s="5" t="s">
        <v>11</v>
      </c>
      <c r="D5" s="6">
        <v>0.7</v>
      </c>
      <c r="G5" s="5" t="s">
        <v>22</v>
      </c>
      <c r="H5" s="6">
        <f>H4*B6/(B6+H8)</f>
        <v>80.959926034707209</v>
      </c>
    </row>
    <row r="6" spans="1:16" x14ac:dyDescent="0.25">
      <c r="A6" s="5" t="s">
        <v>4</v>
      </c>
      <c r="B6" s="10">
        <v>10000</v>
      </c>
      <c r="C6" s="5" t="s">
        <v>12</v>
      </c>
      <c r="D6" s="6">
        <v>90</v>
      </c>
      <c r="G6" s="5" t="s">
        <v>23</v>
      </c>
      <c r="H6" s="6">
        <f>B7*B8/(B8+B7)</f>
        <v>824.56140350877195</v>
      </c>
    </row>
    <row r="7" spans="1:16" ht="15.75" thickBot="1" x14ac:dyDescent="0.3">
      <c r="A7" s="5" t="s">
        <v>6</v>
      </c>
      <c r="B7" s="10">
        <v>4700</v>
      </c>
      <c r="C7" s="7" t="s">
        <v>13</v>
      </c>
      <c r="D7" s="8">
        <v>47</v>
      </c>
      <c r="G7" s="5" t="s">
        <v>18</v>
      </c>
      <c r="H7" s="6">
        <f>H2/F2*(H3+1)</f>
        <v>13341.391856065111</v>
      </c>
    </row>
    <row r="8" spans="1:16" ht="15.75" thickBot="1" x14ac:dyDescent="0.3">
      <c r="A8" s="7" t="s">
        <v>5</v>
      </c>
      <c r="B8" s="8">
        <v>1000</v>
      </c>
      <c r="G8" s="5" t="s">
        <v>19</v>
      </c>
      <c r="H8" s="6">
        <f>H2/F4*(H4+1)</f>
        <v>1116.6109466821085</v>
      </c>
    </row>
    <row r="9" spans="1:16" ht="15.75" thickBot="1" x14ac:dyDescent="0.3">
      <c r="G9" s="7" t="s">
        <v>20</v>
      </c>
      <c r="H9" s="8">
        <f>H8*B6/(B6+H8)</f>
        <v>1004.45266281031</v>
      </c>
    </row>
  </sheetData>
  <mergeCells count="8">
    <mergeCell ref="M1:N1"/>
    <mergeCell ref="O1:P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</dc:creator>
  <cp:lastModifiedBy>Emilia</cp:lastModifiedBy>
  <dcterms:created xsi:type="dcterms:W3CDTF">2019-09-24T04:31:56Z</dcterms:created>
  <dcterms:modified xsi:type="dcterms:W3CDTF">2019-09-24T06:09:43Z</dcterms:modified>
</cp:coreProperties>
</file>