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91e5c48a00199/Desktop/NMIMS Sem 3 Docs/"/>
    </mc:Choice>
  </mc:AlternateContent>
  <xr:revisionPtr revIDLastSave="46" documentId="8_{5CF6A0F1-45D0-42EE-B290-2CFF059C07DB}" xr6:coauthVersionLast="47" xr6:coauthVersionMax="47" xr10:uidLastSave="{E2F5879F-D15B-4AE4-A606-A45A7572D882}"/>
  <bookViews>
    <workbookView xWindow="-108" yWindow="-108" windowWidth="23256" windowHeight="12576" activeTab="2" xr2:uid="{96AF52BD-EAA4-4B33-848C-C3F67A6A91CB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Sheet1!$C$1:$C$143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22" i="1" l="1"/>
  <c r="K22" i="1"/>
  <c r="I22" i="1"/>
  <c r="H22" i="1"/>
  <c r="K21" i="1"/>
  <c r="J21" i="1"/>
  <c r="I21" i="1"/>
  <c r="H21" i="1"/>
  <c r="K20" i="1"/>
  <c r="J20" i="1"/>
  <c r="I20" i="1"/>
  <c r="H20" i="1"/>
  <c r="H13" i="1"/>
  <c r="N21" i="1" s="1"/>
  <c r="H11" i="1"/>
  <c r="N19" i="1" s="1"/>
  <c r="E54" i="2"/>
  <c r="H3" i="1"/>
  <c r="H2" i="1"/>
  <c r="J3" i="1"/>
  <c r="J2" i="1"/>
  <c r="I11" i="1" l="1"/>
  <c r="I13" i="1"/>
  <c r="H12" i="1"/>
  <c r="N20" i="1" s="1"/>
  <c r="O21" i="1" l="1"/>
  <c r="J13" i="1"/>
  <c r="O19" i="1"/>
  <c r="I12" i="1"/>
  <c r="O20" i="1" s="1"/>
  <c r="J11" i="1"/>
  <c r="H14" i="1"/>
  <c r="I14" i="1" l="1"/>
  <c r="P19" i="1"/>
  <c r="J12" i="1"/>
  <c r="P20" i="1" s="1"/>
  <c r="K11" i="1"/>
  <c r="P21" i="1"/>
  <c r="K13" i="1"/>
  <c r="Q21" i="1" s="1"/>
  <c r="Q19" i="1" l="1"/>
  <c r="K12" i="1"/>
  <c r="Q20" i="1" s="1"/>
  <c r="L13" i="1"/>
  <c r="J14" i="1"/>
  <c r="L11" i="1"/>
  <c r="K14" i="1" l="1"/>
  <c r="J33" i="1"/>
  <c r="J40" i="1" s="1"/>
  <c r="L12" i="1"/>
  <c r="L14" i="1" s="1"/>
</calcChain>
</file>

<file path=xl/sharedStrings.xml><?xml version="1.0" encoding="utf-8"?>
<sst xmlns="http://schemas.openxmlformats.org/spreadsheetml/2006/main" count="193" uniqueCount="178">
  <si>
    <t>Country</t>
  </si>
  <si>
    <t>Year</t>
  </si>
  <si>
    <t xml:space="preserve">Life expectancy 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</si>
  <si>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</si>
  <si>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</si>
  <si>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</si>
  <si>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</si>
  <si>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</si>
  <si>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</si>
  <si>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</si>
  <si>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</si>
  <si>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</si>
  <si>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</si>
  <si>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</si>
  <si>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</si>
  <si>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</si>
  <si>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</si>
  <si>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</si>
  <si>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</si>
  <si>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</si>
  <si>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</si>
  <si>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</si>
  <si>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</si>
  <si>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</si>
  <si>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</si>
  <si>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</si>
  <si>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</si>
  <si>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</si>
  <si>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</si>
  <si>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</si>
  <si>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</si>
  <si>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</si>
  <si>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</si>
  <si>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</si>
  <si>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</si>
  <si>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</si>
  <si>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</si>
  <si>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Cyprus</t>
  </si>
  <si>
    <t>Denmark</t>
  </si>
  <si>
    <t>Djibouti</t>
  </si>
  <si>
    <t>Dominican Republic</t>
  </si>
  <si>
    <t>Ecuador</t>
  </si>
  <si>
    <t>El Salvador</t>
  </si>
  <si>
    <t>Equatorial Guinea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</si>
  <si>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</si>
  <si>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</si>
  <si>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</si>
  <si>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</si>
  <si>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</si>
  <si>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</si>
  <si>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</si>
  <si>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</si>
  <si>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</si>
  <si>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</si>
  <si>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</si>
  <si>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</si>
  <si>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</si>
  <si>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</si>
  <si>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</si>
  <si>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</si>
  <si>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</si>
  <si>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</si>
  <si>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</si>
  <si>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</si>
  <si>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</si>
  <si>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</si>
  <si>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</si>
  <si>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</si>
  <si>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</si>
  <si>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</si>
  <si>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</si>
  <si>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</si>
  <si>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</si>
  <si>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</si>
  <si>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</si>
  <si>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</si>
  <si>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</si>
  <si>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</si>
  <si>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</si>
  <si>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</si>
  <si>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</si>
  <si>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</si>
  <si>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</si>
  <si>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</si>
  <si>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</si>
  <si>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</si>
  <si>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</si>
  <si>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</si>
  <si>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</si>
  <si>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</si>
  <si>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</si>
  <si>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</si>
  <si>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</si>
  <si>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</si>
  <si>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</si>
  <si>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</si>
  <si>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</si>
  <si>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</si>
  <si>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</si>
  <si>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</si>
  <si>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</si>
  <si>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</si>
  <si>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</si>
  <si>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</si>
  <si>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</si>
  <si>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</si>
  <si>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</si>
  <si>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</si>
  <si>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</si>
  <si>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</si>
  <si>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</si>
  <si>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</si>
  <si>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</si>
  <si>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</si>
  <si>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</si>
  <si>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</si>
  <si>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</si>
  <si>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</si>
  <si>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</si>
  <si>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</si>
  <si>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</si>
  <si>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</si>
  <si>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</si>
  <si>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</si>
  <si>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</si>
  <si>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</si>
  <si>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</si>
  <si>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</si>
  <si>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</si>
  <si>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</si>
  <si>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</si>
  <si>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</si>
  <si>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</si>
  <si>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</si>
  <si>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</si>
  <si>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</si>
  <si>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</si>
  <si>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</si>
  <si>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</si>
  <si>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</si>
  <si>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</si>
  <si>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Uruguay</t>
  </si>
  <si>
    <t>Uzbekistan</t>
  </si>
  <si>
    <t>Vanuatu</t>
  </si>
  <si>
    <t>Zambia</t>
  </si>
  <si>
    <t>Zimbabwe</t>
  </si>
  <si>
    <t>Row Labels</t>
  </si>
  <si>
    <t>(blank)</t>
  </si>
  <si>
    <t>Grand Total</t>
  </si>
  <si>
    <t xml:space="preserve">Count of Life expectancy </t>
  </si>
  <si>
    <t>60-70</t>
  </si>
  <si>
    <t>70-80</t>
  </si>
  <si>
    <t>80-90</t>
  </si>
  <si>
    <t>&lt;=60</t>
  </si>
  <si>
    <t>Total</t>
  </si>
  <si>
    <t>less than 1000000</t>
  </si>
  <si>
    <t>1000000-10000000</t>
  </si>
  <si>
    <t>&gt;10000000</t>
  </si>
  <si>
    <t xml:space="preserve">Population </t>
  </si>
  <si>
    <t>Life Expectancy</t>
  </si>
  <si>
    <t>v/s</t>
  </si>
  <si>
    <t>test statistic</t>
  </si>
  <si>
    <t>chi sq cal</t>
  </si>
  <si>
    <t>chi sq tab</t>
  </si>
  <si>
    <t>P value</t>
  </si>
  <si>
    <t>If p value &lt;alpha   reject h0  at alpha% los</t>
  </si>
  <si>
    <t xml:space="preserve">Hypothesis </t>
  </si>
  <si>
    <t>H0: Life expectancy and population of countries in 2015 are independent of each other</t>
  </si>
  <si>
    <t>H1: Life expectancy and population of countries in 2015 are not independent of each other</t>
  </si>
  <si>
    <t>(&gt;alpha)</t>
  </si>
  <si>
    <t>accept H0</t>
  </si>
  <si>
    <t>chi sq cal &gt; chi sq tab    reject H0 at 5% level of significance</t>
  </si>
  <si>
    <t>Accept H0 ie  they are independent</t>
  </si>
  <si>
    <t xml:space="preserve">Observed Frequency Table </t>
  </si>
  <si>
    <t>Expected Frequency Table</t>
  </si>
  <si>
    <t>Decision Criteria</t>
  </si>
  <si>
    <t>Conclusion</t>
  </si>
  <si>
    <t>alpha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</si>
</sst>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ha" refreshedDate="44476.977161805553" createdVersion="7" refreshedVersion="7" minRefreshableVersion="3" recordCount="143" xr:uid="{F4950181-1672-44E2-BA67-818F2776BFA3}">
  <cacheSource type="worksheet">
    <worksheetSource ref="C1:D1048576" sheet="Sheet1"/>
  </cacheSource>
  <cacheFields count="2">
    <cacheField name="Life expectancy " numFmtId="0">
      <sharedItems containsString="0" containsBlank="1" containsNumber="1" minValue="51" maxValue="88" count="108">
        <n v="65"/>
        <n v="77.8"/>
        <n v="75.599999999999994"/>
        <n v="52.4"/>
        <n v="76.3"/>
        <n v="74.8"/>
        <n v="82.8"/>
        <n v="81.5"/>
        <n v="72.7"/>
        <n v="71.8"/>
        <n v="72.3"/>
        <n v="81.099999999999994"/>
        <n v="71"/>
        <n v="60"/>
        <n v="69.8"/>
        <n v="77.400000000000006"/>
        <n v="65.7"/>
        <n v="75"/>
        <n v="74.5"/>
        <n v="59.9"/>
        <n v="59.6"/>
        <n v="73.3"/>
        <n v="68.7"/>
        <n v="57.3"/>
        <n v="82.2"/>
        <n v="52.5"/>
        <n v="53.1"/>
        <n v="85"/>
        <n v="76.099999999999994"/>
        <n v="63.5"/>
        <n v="79.599999999999994"/>
        <n v="78"/>
        <n v="86"/>
        <n v="73.900000000000006"/>
        <n v="76.2"/>
        <n v="73.5"/>
        <n v="58.2"/>
        <n v="77.599999999999994"/>
        <n v="64.8"/>
        <n v="69.900000000000006"/>
        <n v="82.4"/>
        <n v="66"/>
        <n v="74.400000000000006"/>
        <n v="81"/>
        <n v="62.4"/>
        <n v="71.900000000000006"/>
        <n v="59"/>
        <n v="58.9"/>
        <n v="66.2"/>
        <n v="74.599999999999994"/>
        <n v="75.8"/>
        <n v="82.7"/>
        <n v="68.3"/>
        <n v="69.099999999999994"/>
        <n v="68.900000000000006"/>
        <n v="81.400000000000006"/>
        <n v="82.5"/>
        <n v="83.7"/>
        <n v="74.099999999999994"/>
        <n v="72"/>
        <n v="63.4"/>
        <n v="66.3"/>
        <n v="74.900000000000006"/>
        <n v="53.7"/>
        <n v="61.4"/>
        <n v="73.599999999999994"/>
        <n v="82"/>
        <n v="65.5"/>
        <n v="58.3"/>
        <n v="78.5"/>
        <n v="81.7"/>
        <n v="63.1"/>
        <n v="76.7"/>
        <n v="68.8"/>
        <n v="74.3"/>
        <n v="57.6"/>
        <n v="66.599999999999994"/>
        <n v="65.8"/>
        <n v="69.2"/>
        <n v="81.900000000000006"/>
        <n v="61.8"/>
        <n v="54.5"/>
        <n v="81.8"/>
        <n v="66.400000000000006"/>
        <n v="62.9"/>
        <n v="74"/>
        <n v="75.5"/>
        <n v="68.5"/>
        <n v="77.5"/>
        <n v="66.099999999999994"/>
        <n v="67.5"/>
        <n v="66.7"/>
        <n v="73.2"/>
        <n v="51"/>
        <n v="88"/>
        <n v="64.099999999999994"/>
        <n v="71.599999999999994"/>
        <n v="83.4"/>
        <n v="64.5"/>
        <n v="69.7"/>
        <n v="71.2"/>
        <n v="75.3"/>
        <n v="62.3"/>
        <n v="71.3"/>
        <n v="77"/>
        <n v="69.400000000000006"/>
        <n v="67"/>
        <m/>
      </sharedItems>
    </cacheField>
    <cacheField name="Population" numFmtId="0">
      <sharedItems containsString="0" containsBlank="1" containsNumber="1" minValue="2966" maxValue="258162113" count="143">
        <n v="33736494"/>
        <n v="28873"/>
        <n v="39871528"/>
        <n v="2785935"/>
        <n v="43417765"/>
        <n v="291695"/>
        <n v="23789338"/>
        <n v="8633169"/>
        <n v="9649341"/>
        <n v="1612886"/>
        <n v="9489616"/>
        <n v="11274196"/>
        <n v="359288"/>
        <n v="1575952"/>
        <n v="787386"/>
        <n v="3535961"/>
        <n v="229197"/>
        <n v="2596218"/>
        <n v="7177991"/>
        <n v="1811624"/>
        <n v="119927"/>
        <n v="532913"/>
        <n v="15517635"/>
        <n v="22834522"/>
        <n v="3584861"/>
        <n v="45461"/>
        <n v="149413"/>
        <n v="17762681"/>
        <n v="137122"/>
        <n v="48228697"/>
        <n v="777424"/>
        <n v="487852"/>
        <n v="42364"/>
        <n v="116985"/>
        <n v="5683483"/>
        <n v="927414"/>
        <n v="1528394"/>
        <n v="16144368"/>
        <n v="6312478"/>
        <n v="1175389"/>
        <n v="131547"/>
        <n v="9987333"/>
        <n v="892149"/>
        <n v="5479531"/>
        <n v="6662468"/>
        <n v="193175"/>
        <n v="37171"/>
        <n v="81686611"/>
        <n v="27582821"/>
        <n v="182883"/>
        <n v="16252429"/>
        <n v="1291533"/>
        <n v="177526"/>
        <n v="768514"/>
        <n v="171161"/>
        <n v="896829"/>
        <n v="984328"/>
        <n v="33815"/>
        <n v="1395398"/>
        <n v="258162113"/>
        <n v="36115649"/>
        <n v="4676835"/>
        <n v="8381"/>
        <n v="673582"/>
        <n v="2871934"/>
        <n v="127141"/>
        <n v="915932"/>
        <n v="17544126"/>
        <n v="47236259"/>
        <n v="11247"/>
        <n v="1977527"/>
        <n v="5851479"/>
        <n v="2174645"/>
        <n v="4499621"/>
        <n v="29491"/>
        <n v="56964"/>
        <n v="2423488"/>
        <n v="1757367"/>
        <n v="3723155"/>
        <n v="49163"/>
        <n v="1746795"/>
        <n v="431874"/>
        <n v="4182341"/>
        <n v="126265"/>
        <n v="12589949"/>
        <n v="2976877"/>
        <n v="622159"/>
        <n v="3483322"/>
        <n v="281691"/>
        <n v="5243669"/>
        <n v="2425561"/>
        <n v="28656282"/>
        <n v="16939923"/>
        <n v="68235"/>
        <n v="19896965"/>
        <n v="181181744"/>
        <n v="518867"/>
        <n v="18938513"/>
        <n v="3969249"/>
        <n v="7919825"/>
        <n v="6639119"/>
        <n v="31376671"/>
        <n v="11716359"/>
        <n v="37986412"/>
        <n v="135876"/>
        <n v="19815481"/>
        <n v="1449687"/>
        <n v="11629553"/>
        <n v="193759"/>
        <n v="195553"/>
        <n v="14976994"/>
        <n v="795383"/>
        <n v="93419"/>
        <n v="723725"/>
        <n v="263531"/>
        <n v="587482"/>
        <n v="5511976.6799999997"/>
        <n v="11882136"/>
        <n v="46447697"/>
        <n v="2966"/>
        <n v="3864783"/>
        <n v="55328"/>
        <n v="131911"/>
        <n v="9799186"/>
        <n v="8282396"/>
        <n v="18734987"/>
        <n v="8548651"/>
        <n v="686576"/>
        <n v="124977"/>
        <n v="741682"/>
        <n v="16364"/>
        <n v="13692"/>
        <n v="11273661"/>
        <n v="78271472"/>
        <n v="5565284"/>
        <n v="414487"/>
        <n v="4515429"/>
        <n v="3431552"/>
        <n v="312989"/>
        <n v="26463"/>
        <n v="161587"/>
        <n v="1577745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5"/>
    <x v="29"/>
  </r>
  <r>
    <x v="29"/>
    <x v="30"/>
  </r>
  <r>
    <x v="30"/>
    <x v="31"/>
  </r>
  <r>
    <x v="31"/>
    <x v="32"/>
  </r>
  <r>
    <x v="27"/>
    <x v="33"/>
  </r>
  <r>
    <x v="32"/>
    <x v="34"/>
  </r>
  <r>
    <x v="29"/>
    <x v="35"/>
  </r>
  <r>
    <x v="33"/>
    <x v="36"/>
  </r>
  <r>
    <x v="34"/>
    <x v="37"/>
  </r>
  <r>
    <x v="35"/>
    <x v="38"/>
  </r>
  <r>
    <x v="36"/>
    <x v="39"/>
  </r>
  <r>
    <x v="37"/>
    <x v="40"/>
  </r>
  <r>
    <x v="38"/>
    <x v="41"/>
  </r>
  <r>
    <x v="39"/>
    <x v="42"/>
  </r>
  <r>
    <x v="11"/>
    <x v="43"/>
  </r>
  <r>
    <x v="40"/>
    <x v="44"/>
  </r>
  <r>
    <x v="41"/>
    <x v="45"/>
  </r>
  <r>
    <x v="42"/>
    <x v="46"/>
  </r>
  <r>
    <x v="43"/>
    <x v="47"/>
  </r>
  <r>
    <x v="44"/>
    <x v="48"/>
  </r>
  <r>
    <x v="43"/>
    <x v="49"/>
  </r>
  <r>
    <x v="45"/>
    <x v="50"/>
  </r>
  <r>
    <x v="46"/>
    <x v="51"/>
  </r>
  <r>
    <x v="47"/>
    <x v="52"/>
  </r>
  <r>
    <x v="48"/>
    <x v="53"/>
  </r>
  <r>
    <x v="29"/>
    <x v="54"/>
  </r>
  <r>
    <x v="49"/>
    <x v="55"/>
  </r>
  <r>
    <x v="50"/>
    <x v="56"/>
  </r>
  <r>
    <x v="51"/>
    <x v="57"/>
  </r>
  <r>
    <x v="52"/>
    <x v="58"/>
  </r>
  <r>
    <x v="53"/>
    <x v="59"/>
  </r>
  <r>
    <x v="54"/>
    <x v="60"/>
  </r>
  <r>
    <x v="55"/>
    <x v="61"/>
  </r>
  <r>
    <x v="56"/>
    <x v="62"/>
  </r>
  <r>
    <x v="51"/>
    <x v="63"/>
  </r>
  <r>
    <x v="34"/>
    <x v="64"/>
  </r>
  <r>
    <x v="57"/>
    <x v="65"/>
  </r>
  <r>
    <x v="58"/>
    <x v="66"/>
  </r>
  <r>
    <x v="59"/>
    <x v="67"/>
  </r>
  <r>
    <x v="60"/>
    <x v="68"/>
  </r>
  <r>
    <x v="61"/>
    <x v="69"/>
  </r>
  <r>
    <x v="49"/>
    <x v="70"/>
  </r>
  <r>
    <x v="62"/>
    <x v="71"/>
  </r>
  <r>
    <x v="63"/>
    <x v="72"/>
  </r>
  <r>
    <x v="64"/>
    <x v="73"/>
  </r>
  <r>
    <x v="65"/>
    <x v="74"/>
  </r>
  <r>
    <x v="66"/>
    <x v="75"/>
  </r>
  <r>
    <x v="67"/>
    <x v="76"/>
  </r>
  <r>
    <x v="68"/>
    <x v="77"/>
  </r>
  <r>
    <x v="17"/>
    <x v="78"/>
  </r>
  <r>
    <x v="69"/>
    <x v="79"/>
  </r>
  <r>
    <x v="36"/>
    <x v="80"/>
  </r>
  <r>
    <x v="70"/>
    <x v="81"/>
  </r>
  <r>
    <x v="71"/>
    <x v="82"/>
  </r>
  <r>
    <x v="49"/>
    <x v="83"/>
  </r>
  <r>
    <x v="72"/>
    <x v="84"/>
  </r>
  <r>
    <x v="73"/>
    <x v="85"/>
  </r>
  <r>
    <x v="28"/>
    <x v="86"/>
  </r>
  <r>
    <x v="74"/>
    <x v="87"/>
  </r>
  <r>
    <x v="75"/>
    <x v="88"/>
  </r>
  <r>
    <x v="76"/>
    <x v="89"/>
  </r>
  <r>
    <x v="77"/>
    <x v="90"/>
  </r>
  <r>
    <x v="78"/>
    <x v="91"/>
  </r>
  <r>
    <x v="79"/>
    <x v="92"/>
  </r>
  <r>
    <x v="5"/>
    <x v="93"/>
  </r>
  <r>
    <x v="80"/>
    <x v="94"/>
  </r>
  <r>
    <x v="81"/>
    <x v="95"/>
  </r>
  <r>
    <x v="82"/>
    <x v="96"/>
  </r>
  <r>
    <x v="83"/>
    <x v="97"/>
  </r>
  <r>
    <x v="1"/>
    <x v="98"/>
  </r>
  <r>
    <x v="84"/>
    <x v="99"/>
  </r>
  <r>
    <x v="85"/>
    <x v="100"/>
  </r>
  <r>
    <x v="86"/>
    <x v="101"/>
  </r>
  <r>
    <x v="87"/>
    <x v="102"/>
  </r>
  <r>
    <x v="88"/>
    <x v="103"/>
  </r>
  <r>
    <x v="11"/>
    <x v="104"/>
  </r>
  <r>
    <x v="17"/>
    <x v="105"/>
  </r>
  <r>
    <x v="17"/>
    <x v="106"/>
  </r>
  <r>
    <x v="89"/>
    <x v="107"/>
  </r>
  <r>
    <x v="85"/>
    <x v="108"/>
  </r>
  <r>
    <x v="90"/>
    <x v="109"/>
  </r>
  <r>
    <x v="91"/>
    <x v="110"/>
  </r>
  <r>
    <x v="2"/>
    <x v="111"/>
  </r>
  <r>
    <x v="92"/>
    <x v="112"/>
  </r>
  <r>
    <x v="93"/>
    <x v="113"/>
  </r>
  <r>
    <x v="94"/>
    <x v="114"/>
  </r>
  <r>
    <x v="78"/>
    <x v="115"/>
  </r>
  <r>
    <x v="84"/>
    <x v="116"/>
  </r>
  <r>
    <x v="23"/>
    <x v="117"/>
  </r>
  <r>
    <x v="6"/>
    <x v="118"/>
  </r>
  <r>
    <x v="62"/>
    <x v="119"/>
  </r>
  <r>
    <x v="95"/>
    <x v="120"/>
  </r>
  <r>
    <x v="96"/>
    <x v="121"/>
  </r>
  <r>
    <x v="47"/>
    <x v="122"/>
  </r>
  <r>
    <x v="40"/>
    <x v="123"/>
  </r>
  <r>
    <x v="97"/>
    <x v="124"/>
  </r>
  <r>
    <x v="98"/>
    <x v="125"/>
  </r>
  <r>
    <x v="99"/>
    <x v="126"/>
  </r>
  <r>
    <x v="62"/>
    <x v="127"/>
  </r>
  <r>
    <x v="52"/>
    <x v="128"/>
  </r>
  <r>
    <x v="19"/>
    <x v="129"/>
  </r>
  <r>
    <x v="35"/>
    <x v="130"/>
  </r>
  <r>
    <x v="100"/>
    <x v="131"/>
  </r>
  <r>
    <x v="101"/>
    <x v="132"/>
  </r>
  <r>
    <x v="50"/>
    <x v="133"/>
  </r>
  <r>
    <x v="61"/>
    <x v="134"/>
  </r>
  <r>
    <x v="102"/>
    <x v="135"/>
  </r>
  <r>
    <x v="103"/>
    <x v="136"/>
  </r>
  <r>
    <x v="104"/>
    <x v="137"/>
  </r>
  <r>
    <x v="105"/>
    <x v="138"/>
  </r>
  <r>
    <x v="59"/>
    <x v="139"/>
  </r>
  <r>
    <x v="80"/>
    <x v="140"/>
  </r>
  <r>
    <x v="106"/>
    <x v="141"/>
  </r>
  <r>
    <x v="107"/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376AC-6BA4-4998-9094-39C5F0F1272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2" firstHeaderRow="1" firstDataRow="1" firstDataCol="1"/>
  <pivotFields count="2">
    <pivotField axis="axisRow" dataField="1" showAll="0">
      <items count="109">
        <item x="93"/>
        <item x="3"/>
        <item x="25"/>
        <item x="26"/>
        <item x="63"/>
        <item x="81"/>
        <item x="23"/>
        <item x="75"/>
        <item x="36"/>
        <item x="68"/>
        <item x="47"/>
        <item x="46"/>
        <item x="20"/>
        <item x="19"/>
        <item x="13"/>
        <item x="64"/>
        <item x="80"/>
        <item x="102"/>
        <item x="44"/>
        <item x="84"/>
        <item x="71"/>
        <item x="60"/>
        <item x="29"/>
        <item x="95"/>
        <item x="98"/>
        <item x="38"/>
        <item x="0"/>
        <item x="67"/>
        <item x="16"/>
        <item x="77"/>
        <item x="41"/>
        <item x="89"/>
        <item x="48"/>
        <item x="61"/>
        <item x="83"/>
        <item x="76"/>
        <item x="91"/>
        <item x="106"/>
        <item x="90"/>
        <item x="52"/>
        <item x="87"/>
        <item x="22"/>
        <item x="73"/>
        <item x="54"/>
        <item x="53"/>
        <item x="78"/>
        <item x="105"/>
        <item x="99"/>
        <item x="14"/>
        <item x="39"/>
        <item x="12"/>
        <item x="100"/>
        <item x="103"/>
        <item x="96"/>
        <item x="9"/>
        <item x="45"/>
        <item x="59"/>
        <item x="10"/>
        <item x="8"/>
        <item x="92"/>
        <item x="21"/>
        <item x="35"/>
        <item x="65"/>
        <item x="33"/>
        <item x="85"/>
        <item x="58"/>
        <item x="74"/>
        <item x="42"/>
        <item x="18"/>
        <item x="49"/>
        <item x="5"/>
        <item x="62"/>
        <item x="17"/>
        <item x="101"/>
        <item x="86"/>
        <item x="2"/>
        <item x="50"/>
        <item x="28"/>
        <item x="34"/>
        <item x="4"/>
        <item x="72"/>
        <item x="104"/>
        <item x="15"/>
        <item x="88"/>
        <item x="37"/>
        <item x="1"/>
        <item x="31"/>
        <item x="69"/>
        <item x="30"/>
        <item x="43"/>
        <item x="11"/>
        <item x="55"/>
        <item x="7"/>
        <item x="70"/>
        <item x="82"/>
        <item x="79"/>
        <item x="66"/>
        <item x="24"/>
        <item x="40"/>
        <item x="56"/>
        <item x="51"/>
        <item x="6"/>
        <item x="97"/>
        <item x="57"/>
        <item x="27"/>
        <item x="32"/>
        <item x="94"/>
        <item x="107"/>
        <item t="default"/>
      </items>
    </pivotField>
    <pivotField showAll="0">
      <items count="144">
        <item x="119"/>
        <item x="62"/>
        <item x="69"/>
        <item x="131"/>
        <item x="130"/>
        <item x="139"/>
        <item x="1"/>
        <item x="74"/>
        <item x="57"/>
        <item x="46"/>
        <item x="32"/>
        <item x="25"/>
        <item x="79"/>
        <item x="121"/>
        <item x="75"/>
        <item x="93"/>
        <item x="112"/>
        <item x="33"/>
        <item x="20"/>
        <item x="128"/>
        <item x="83"/>
        <item x="65"/>
        <item x="40"/>
        <item x="122"/>
        <item x="104"/>
        <item x="28"/>
        <item x="26"/>
        <item x="140"/>
        <item x="54"/>
        <item x="52"/>
        <item x="49"/>
        <item x="45"/>
        <item x="108"/>
        <item x="109"/>
        <item x="16"/>
        <item x="114"/>
        <item x="88"/>
        <item x="5"/>
        <item x="138"/>
        <item x="12"/>
        <item x="135"/>
        <item x="81"/>
        <item x="31"/>
        <item x="96"/>
        <item x="21"/>
        <item x="115"/>
        <item x="86"/>
        <item x="63"/>
        <item x="127"/>
        <item x="113"/>
        <item x="129"/>
        <item x="53"/>
        <item x="30"/>
        <item x="14"/>
        <item x="111"/>
        <item x="42"/>
        <item x="55"/>
        <item x="66"/>
        <item x="35"/>
        <item x="56"/>
        <item x="39"/>
        <item x="51"/>
        <item x="58"/>
        <item x="106"/>
        <item x="36"/>
        <item x="13"/>
        <item x="9"/>
        <item x="80"/>
        <item x="77"/>
        <item x="19"/>
        <item x="70"/>
        <item x="72"/>
        <item x="76"/>
        <item x="90"/>
        <item x="17"/>
        <item x="3"/>
        <item x="64"/>
        <item x="85"/>
        <item x="137"/>
        <item x="87"/>
        <item x="15"/>
        <item x="24"/>
        <item x="78"/>
        <item x="120"/>
        <item x="98"/>
        <item x="82"/>
        <item x="73"/>
        <item x="136"/>
        <item x="61"/>
        <item x="89"/>
        <item x="43"/>
        <item x="116"/>
        <item x="134"/>
        <item x="34"/>
        <item x="71"/>
        <item x="38"/>
        <item x="100"/>
        <item x="44"/>
        <item x="18"/>
        <item x="99"/>
        <item x="124"/>
        <item x="126"/>
        <item x="7"/>
        <item x="10"/>
        <item x="8"/>
        <item x="123"/>
        <item x="41"/>
        <item x="132"/>
        <item x="11"/>
        <item x="107"/>
        <item x="102"/>
        <item x="117"/>
        <item x="84"/>
        <item x="110"/>
        <item x="22"/>
        <item x="141"/>
        <item x="37"/>
        <item x="50"/>
        <item x="92"/>
        <item x="67"/>
        <item x="27"/>
        <item x="125"/>
        <item x="97"/>
        <item x="105"/>
        <item x="94"/>
        <item x="23"/>
        <item x="6"/>
        <item x="48"/>
        <item x="91"/>
        <item x="101"/>
        <item x="0"/>
        <item x="60"/>
        <item x="103"/>
        <item x="2"/>
        <item x="4"/>
        <item x="118"/>
        <item x="68"/>
        <item x="29"/>
        <item x="133"/>
        <item x="47"/>
        <item x="95"/>
        <item x="59"/>
        <item x="142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Life expectancy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0B6F4E-0216-4BA9-8DA4-D358B22B17CD}" name="Table1" displayName="Table1" ref="A1:B2" totalsRowShown="0">
  <autoFilter ref="A1:B2" xr:uid="{4B0B6F4E-0216-4BA9-8DA4-D358B22B17CD}"/>
  <tableColumns count="2">
    <tableColumn id="1" xr3:uid="{8C49C5BD-8D32-433B-90C6-B618D79E55D5}" name="Life expectancy "/>
    <tableColumn id="2" xr3:uid="{0B247784-7288-4902-9524-DB2E45BC26A9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F44F-BF19-4FCC-9044-7D9C270984F1}">
  <dimension ref="A1:B2"/>
  <sheetViews>
    <sheetView workbookViewId="0">
      <selection sqref="A1:B2"/>
    </sheetView>
  </sheetViews>
  <sheetFormatPr defaultRowHeight="14.4" x14ac:dyDescent="0.3"/>
  <cols>
    <col min="1" max="1" width="16.33203125" customWidth="1"/>
    <col min="2" max="2" width="12.109375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v>60</v>
      </c>
      <c r="B2">
        <v>1575952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4313-8EC3-43EC-BB06-BA0E028B3E8D}">
  <dimension ref="A3:E112"/>
  <sheetViews>
    <sheetView topLeftCell="A88" workbookViewId="0">
      <selection activeCell="B93" sqref="B93:B110"/>
    </sheetView>
  </sheetViews>
  <sheetFormatPr defaultRowHeight="14.4" x14ac:dyDescent="0.3"/>
  <cols>
    <col min="1" max="1" width="12.5546875" bestFit="1" customWidth="1"/>
    <col min="2" max="2" width="22.5546875" bestFit="1" customWidth="1"/>
    <col min="3" max="108" width="15.5546875" bestFit="1" customWidth="1"/>
    <col min="109" max="110" width="10.77734375" bestFit="1" customWidth="1"/>
  </cols>
  <sheetData>
    <row r="3" spans="1:5" x14ac:dyDescent="0.3">
      <c r="A3" s="1" t="s">
        <v>146</v>
      </c>
      <c r="B3" t="s">
        <v>149</v>
      </c>
    </row>
    <row r="4" spans="1:5" x14ac:dyDescent="0.3">
      <c r="A4" s="2">
        <v>51</v>
      </c>
      <c r="B4" s="3">
        <v>1</v>
      </c>
      <c r="E4" s="3">
        <v>1</v>
      </c>
    </row>
    <row r="5" spans="1:5" x14ac:dyDescent="0.3">
      <c r="A5" s="2">
        <v>52.4</v>
      </c>
      <c r="B5" s="3">
        <v>1</v>
      </c>
      <c r="E5" s="3">
        <v>1</v>
      </c>
    </row>
    <row r="6" spans="1:5" x14ac:dyDescent="0.3">
      <c r="A6" s="2">
        <v>52.5</v>
      </c>
      <c r="B6" s="3">
        <v>1</v>
      </c>
      <c r="E6" s="3">
        <v>1</v>
      </c>
    </row>
    <row r="7" spans="1:5" x14ac:dyDescent="0.3">
      <c r="A7" s="2">
        <v>53.1</v>
      </c>
      <c r="B7" s="3">
        <v>1</v>
      </c>
      <c r="E7" s="3">
        <v>1</v>
      </c>
    </row>
    <row r="8" spans="1:5" x14ac:dyDescent="0.3">
      <c r="A8" s="2">
        <v>53.7</v>
      </c>
      <c r="B8" s="3">
        <v>1</v>
      </c>
      <c r="E8" s="3">
        <v>1</v>
      </c>
    </row>
    <row r="9" spans="1:5" x14ac:dyDescent="0.3">
      <c r="A9" s="2">
        <v>54.5</v>
      </c>
      <c r="B9" s="3">
        <v>1</v>
      </c>
      <c r="E9" s="3">
        <v>1</v>
      </c>
    </row>
    <row r="10" spans="1:5" x14ac:dyDescent="0.3">
      <c r="A10" s="2">
        <v>57.3</v>
      </c>
      <c r="B10" s="3">
        <v>2</v>
      </c>
      <c r="E10" s="3">
        <v>2</v>
      </c>
    </row>
    <row r="11" spans="1:5" x14ac:dyDescent="0.3">
      <c r="A11" s="2">
        <v>57.6</v>
      </c>
      <c r="B11" s="3">
        <v>1</v>
      </c>
      <c r="E11" s="3">
        <v>1</v>
      </c>
    </row>
    <row r="12" spans="1:5" x14ac:dyDescent="0.3">
      <c r="A12" s="2">
        <v>58.2</v>
      </c>
      <c r="B12" s="3">
        <v>2</v>
      </c>
      <c r="E12" s="3">
        <v>2</v>
      </c>
    </row>
    <row r="13" spans="1:5" x14ac:dyDescent="0.3">
      <c r="A13" s="2">
        <v>58.3</v>
      </c>
      <c r="B13" s="3">
        <v>1</v>
      </c>
      <c r="E13" s="3">
        <v>1</v>
      </c>
    </row>
    <row r="14" spans="1:5" x14ac:dyDescent="0.3">
      <c r="A14" s="2">
        <v>58.9</v>
      </c>
      <c r="B14" s="3">
        <v>2</v>
      </c>
      <c r="E14" s="3">
        <v>2</v>
      </c>
    </row>
    <row r="15" spans="1:5" x14ac:dyDescent="0.3">
      <c r="A15" s="2">
        <v>59</v>
      </c>
      <c r="B15" s="3">
        <v>1</v>
      </c>
      <c r="E15" s="3">
        <v>1</v>
      </c>
    </row>
    <row r="16" spans="1:5" x14ac:dyDescent="0.3">
      <c r="A16" s="2">
        <v>59.6</v>
      </c>
      <c r="B16" s="3">
        <v>1</v>
      </c>
      <c r="E16" s="3">
        <v>1</v>
      </c>
    </row>
    <row r="17" spans="1:5" x14ac:dyDescent="0.3">
      <c r="A17" s="2">
        <v>59.9</v>
      </c>
      <c r="B17" s="3">
        <v>2</v>
      </c>
      <c r="E17" s="3">
        <v>2</v>
      </c>
    </row>
    <row r="18" spans="1:5" x14ac:dyDescent="0.3">
      <c r="A18" s="2">
        <v>60</v>
      </c>
      <c r="B18" s="3">
        <v>1</v>
      </c>
      <c r="E18" s="3">
        <v>1</v>
      </c>
    </row>
    <row r="19" spans="1:5" x14ac:dyDescent="0.3">
      <c r="A19" s="2">
        <v>61.4</v>
      </c>
      <c r="B19" s="3">
        <v>1</v>
      </c>
      <c r="E19" s="3">
        <v>1</v>
      </c>
    </row>
    <row r="20" spans="1:5" x14ac:dyDescent="0.3">
      <c r="A20" s="2">
        <v>61.8</v>
      </c>
      <c r="B20" s="3">
        <v>2</v>
      </c>
      <c r="E20" s="3">
        <v>2</v>
      </c>
    </row>
    <row r="21" spans="1:5" x14ac:dyDescent="0.3">
      <c r="A21" s="2">
        <v>62.3</v>
      </c>
      <c r="B21" s="3">
        <v>1</v>
      </c>
      <c r="E21" s="3">
        <v>1</v>
      </c>
    </row>
    <row r="22" spans="1:5" x14ac:dyDescent="0.3">
      <c r="A22" s="2">
        <v>62.4</v>
      </c>
      <c r="B22" s="3">
        <v>1</v>
      </c>
      <c r="E22" s="3">
        <v>1</v>
      </c>
    </row>
    <row r="23" spans="1:5" x14ac:dyDescent="0.3">
      <c r="A23" s="2">
        <v>62.9</v>
      </c>
      <c r="B23" s="3">
        <v>2</v>
      </c>
      <c r="E23" s="3">
        <v>2</v>
      </c>
    </row>
    <row r="24" spans="1:5" x14ac:dyDescent="0.3">
      <c r="A24" s="2">
        <v>63.1</v>
      </c>
      <c r="B24" s="3">
        <v>1</v>
      </c>
      <c r="E24" s="3">
        <v>1</v>
      </c>
    </row>
    <row r="25" spans="1:5" x14ac:dyDescent="0.3">
      <c r="A25" s="2">
        <v>63.4</v>
      </c>
      <c r="B25" s="3">
        <v>1</v>
      </c>
      <c r="E25" s="3">
        <v>1</v>
      </c>
    </row>
    <row r="26" spans="1:5" x14ac:dyDescent="0.3">
      <c r="A26" s="2">
        <v>63.5</v>
      </c>
      <c r="B26" s="3">
        <v>3</v>
      </c>
      <c r="E26" s="3">
        <v>3</v>
      </c>
    </row>
    <row r="27" spans="1:5" x14ac:dyDescent="0.3">
      <c r="A27" s="2">
        <v>64.099999999999994</v>
      </c>
      <c r="B27" s="3">
        <v>1</v>
      </c>
      <c r="E27" s="3">
        <v>1</v>
      </c>
    </row>
    <row r="28" spans="1:5" x14ac:dyDescent="0.3">
      <c r="A28" s="2">
        <v>64.5</v>
      </c>
      <c r="B28" s="3">
        <v>1</v>
      </c>
      <c r="E28" s="3">
        <v>1</v>
      </c>
    </row>
    <row r="29" spans="1:5" x14ac:dyDescent="0.3">
      <c r="A29" s="2">
        <v>64.8</v>
      </c>
      <c r="B29" s="3">
        <v>1</v>
      </c>
      <c r="E29" s="3">
        <v>1</v>
      </c>
    </row>
    <row r="30" spans="1:5" x14ac:dyDescent="0.3">
      <c r="A30" s="2">
        <v>65</v>
      </c>
      <c r="B30" s="3">
        <v>1</v>
      </c>
      <c r="E30" s="3">
        <v>1</v>
      </c>
    </row>
    <row r="31" spans="1:5" x14ac:dyDescent="0.3">
      <c r="A31" s="2">
        <v>65.5</v>
      </c>
      <c r="B31" s="3">
        <v>1</v>
      </c>
      <c r="E31" s="3">
        <v>1</v>
      </c>
    </row>
    <row r="32" spans="1:5" x14ac:dyDescent="0.3">
      <c r="A32" s="2">
        <v>65.7</v>
      </c>
      <c r="B32" s="3">
        <v>1</v>
      </c>
      <c r="E32" s="3">
        <v>1</v>
      </c>
    </row>
    <row r="33" spans="1:5" x14ac:dyDescent="0.3">
      <c r="A33" s="2">
        <v>65.8</v>
      </c>
      <c r="B33" s="3">
        <v>1</v>
      </c>
      <c r="E33" s="3">
        <v>1</v>
      </c>
    </row>
    <row r="34" spans="1:5" x14ac:dyDescent="0.3">
      <c r="A34" s="2">
        <v>66</v>
      </c>
      <c r="B34" s="3">
        <v>1</v>
      </c>
      <c r="E34" s="3">
        <v>1</v>
      </c>
    </row>
    <row r="35" spans="1:5" x14ac:dyDescent="0.3">
      <c r="A35" s="2">
        <v>66.099999999999994</v>
      </c>
      <c r="B35" s="3">
        <v>1</v>
      </c>
      <c r="E35" s="3">
        <v>1</v>
      </c>
    </row>
    <row r="36" spans="1:5" x14ac:dyDescent="0.3">
      <c r="A36" s="2">
        <v>66.2</v>
      </c>
      <c r="B36" s="3">
        <v>1</v>
      </c>
      <c r="E36" s="3">
        <v>1</v>
      </c>
    </row>
    <row r="37" spans="1:5" x14ac:dyDescent="0.3">
      <c r="A37" s="2">
        <v>66.3</v>
      </c>
      <c r="B37" s="3">
        <v>2</v>
      </c>
      <c r="E37" s="3">
        <v>2</v>
      </c>
    </row>
    <row r="38" spans="1:5" x14ac:dyDescent="0.3">
      <c r="A38" s="2">
        <v>66.400000000000006</v>
      </c>
      <c r="B38" s="3">
        <v>1</v>
      </c>
      <c r="E38" s="3">
        <v>1</v>
      </c>
    </row>
    <row r="39" spans="1:5" x14ac:dyDescent="0.3">
      <c r="A39" s="2">
        <v>66.599999999999994</v>
      </c>
      <c r="B39" s="3">
        <v>1</v>
      </c>
      <c r="E39" s="3">
        <v>1</v>
      </c>
    </row>
    <row r="40" spans="1:5" x14ac:dyDescent="0.3">
      <c r="A40" s="2">
        <v>66.7</v>
      </c>
      <c r="B40" s="3">
        <v>1</v>
      </c>
      <c r="E40" s="3">
        <v>1</v>
      </c>
    </row>
    <row r="41" spans="1:5" x14ac:dyDescent="0.3">
      <c r="A41" s="2">
        <v>67</v>
      </c>
      <c r="B41" s="3">
        <v>1</v>
      </c>
      <c r="E41" s="3">
        <v>1</v>
      </c>
    </row>
    <row r="42" spans="1:5" x14ac:dyDescent="0.3">
      <c r="A42" s="2">
        <v>67.5</v>
      </c>
      <c r="B42" s="3">
        <v>1</v>
      </c>
      <c r="E42" s="3">
        <v>1</v>
      </c>
    </row>
    <row r="43" spans="1:5" x14ac:dyDescent="0.3">
      <c r="A43" s="2">
        <v>68.3</v>
      </c>
      <c r="B43" s="3">
        <v>2</v>
      </c>
      <c r="E43" s="3">
        <v>2</v>
      </c>
    </row>
    <row r="44" spans="1:5" x14ac:dyDescent="0.3">
      <c r="A44" s="2">
        <v>68.5</v>
      </c>
      <c r="B44" s="3">
        <v>1</v>
      </c>
      <c r="E44" s="3">
        <v>1</v>
      </c>
    </row>
    <row r="45" spans="1:5" x14ac:dyDescent="0.3">
      <c r="A45" s="2">
        <v>68.7</v>
      </c>
      <c r="B45" s="3">
        <v>1</v>
      </c>
      <c r="E45" s="3">
        <v>1</v>
      </c>
    </row>
    <row r="46" spans="1:5" x14ac:dyDescent="0.3">
      <c r="A46" s="2">
        <v>68.8</v>
      </c>
      <c r="B46" s="3">
        <v>1</v>
      </c>
      <c r="E46" s="3">
        <v>1</v>
      </c>
    </row>
    <row r="47" spans="1:5" x14ac:dyDescent="0.3">
      <c r="A47" s="2">
        <v>68.900000000000006</v>
      </c>
      <c r="B47" s="3">
        <v>1</v>
      </c>
      <c r="E47" s="3">
        <v>1</v>
      </c>
    </row>
    <row r="48" spans="1:5" x14ac:dyDescent="0.3">
      <c r="A48" s="2">
        <v>69.099999999999994</v>
      </c>
      <c r="B48" s="3">
        <v>1</v>
      </c>
      <c r="E48" s="3">
        <v>1</v>
      </c>
    </row>
    <row r="49" spans="1:5" x14ac:dyDescent="0.3">
      <c r="A49" s="2">
        <v>69.2</v>
      </c>
      <c r="B49" s="3">
        <v>2</v>
      </c>
      <c r="E49" s="3">
        <v>2</v>
      </c>
    </row>
    <row r="50" spans="1:5" x14ac:dyDescent="0.3">
      <c r="A50" s="2">
        <v>69.400000000000006</v>
      </c>
      <c r="B50" s="3">
        <v>1</v>
      </c>
      <c r="E50" s="3">
        <v>1</v>
      </c>
    </row>
    <row r="51" spans="1:5" x14ac:dyDescent="0.3">
      <c r="A51" s="2">
        <v>69.7</v>
      </c>
      <c r="B51" s="3">
        <v>1</v>
      </c>
      <c r="E51" s="3">
        <v>1</v>
      </c>
    </row>
    <row r="52" spans="1:5" x14ac:dyDescent="0.3">
      <c r="A52" s="2">
        <v>69.8</v>
      </c>
      <c r="B52" s="3">
        <v>1</v>
      </c>
      <c r="E52" s="3">
        <v>1</v>
      </c>
    </row>
    <row r="53" spans="1:5" x14ac:dyDescent="0.3">
      <c r="A53" s="2">
        <v>69.900000000000006</v>
      </c>
      <c r="B53" s="3">
        <v>1</v>
      </c>
      <c r="E53" s="3">
        <v>1</v>
      </c>
    </row>
    <row r="54" spans="1:5" x14ac:dyDescent="0.3">
      <c r="A54" s="2">
        <v>71</v>
      </c>
      <c r="B54" s="3">
        <v>1</v>
      </c>
      <c r="E54">
        <f>SUM(E4:E53)</f>
        <v>61</v>
      </c>
    </row>
    <row r="55" spans="1:5" x14ac:dyDescent="0.3">
      <c r="A55" s="2">
        <v>71.2</v>
      </c>
      <c r="B55" s="3">
        <v>1</v>
      </c>
    </row>
    <row r="56" spans="1:5" x14ac:dyDescent="0.3">
      <c r="A56" s="2">
        <v>71.3</v>
      </c>
      <c r="B56" s="3">
        <v>1</v>
      </c>
    </row>
    <row r="57" spans="1:5" x14ac:dyDescent="0.3">
      <c r="A57" s="2">
        <v>71.599999999999994</v>
      </c>
      <c r="B57" s="3">
        <v>1</v>
      </c>
    </row>
    <row r="58" spans="1:5" x14ac:dyDescent="0.3">
      <c r="A58" s="2">
        <v>71.8</v>
      </c>
      <c r="B58" s="3">
        <v>1</v>
      </c>
    </row>
    <row r="59" spans="1:5" x14ac:dyDescent="0.3">
      <c r="A59" s="2">
        <v>71.900000000000006</v>
      </c>
      <c r="B59" s="3">
        <v>1</v>
      </c>
    </row>
    <row r="60" spans="1:5" x14ac:dyDescent="0.3">
      <c r="A60" s="2">
        <v>72</v>
      </c>
      <c r="B60" s="3">
        <v>2</v>
      </c>
    </row>
    <row r="61" spans="1:5" x14ac:dyDescent="0.3">
      <c r="A61" s="2">
        <v>72.3</v>
      </c>
      <c r="B61" s="3">
        <v>1</v>
      </c>
    </row>
    <row r="62" spans="1:5" x14ac:dyDescent="0.3">
      <c r="A62" s="2">
        <v>72.7</v>
      </c>
      <c r="B62" s="3">
        <v>1</v>
      </c>
    </row>
    <row r="63" spans="1:5" x14ac:dyDescent="0.3">
      <c r="A63" s="2">
        <v>73.2</v>
      </c>
      <c r="B63" s="3">
        <v>1</v>
      </c>
    </row>
    <row r="64" spans="1:5" x14ac:dyDescent="0.3">
      <c r="A64" s="2">
        <v>73.3</v>
      </c>
      <c r="B64" s="3">
        <v>1</v>
      </c>
    </row>
    <row r="65" spans="1:2" x14ac:dyDescent="0.3">
      <c r="A65" s="2">
        <v>73.5</v>
      </c>
      <c r="B65" s="3">
        <v>2</v>
      </c>
    </row>
    <row r="66" spans="1:2" x14ac:dyDescent="0.3">
      <c r="A66" s="2">
        <v>73.599999999999994</v>
      </c>
      <c r="B66" s="3">
        <v>1</v>
      </c>
    </row>
    <row r="67" spans="1:2" x14ac:dyDescent="0.3">
      <c r="A67" s="2">
        <v>73.900000000000006</v>
      </c>
      <c r="B67" s="3">
        <v>1</v>
      </c>
    </row>
    <row r="68" spans="1:2" x14ac:dyDescent="0.3">
      <c r="A68" s="2">
        <v>74</v>
      </c>
      <c r="B68" s="3">
        <v>2</v>
      </c>
    </row>
    <row r="69" spans="1:2" x14ac:dyDescent="0.3">
      <c r="A69" s="2">
        <v>74.099999999999994</v>
      </c>
      <c r="B69" s="3">
        <v>1</v>
      </c>
    </row>
    <row r="70" spans="1:2" x14ac:dyDescent="0.3">
      <c r="A70" s="2">
        <v>74.3</v>
      </c>
      <c r="B70" s="3">
        <v>1</v>
      </c>
    </row>
    <row r="71" spans="1:2" x14ac:dyDescent="0.3">
      <c r="A71" s="2">
        <v>74.400000000000006</v>
      </c>
      <c r="B71" s="3">
        <v>1</v>
      </c>
    </row>
    <row r="72" spans="1:2" x14ac:dyDescent="0.3">
      <c r="A72" s="2">
        <v>74.5</v>
      </c>
      <c r="B72" s="3">
        <v>1</v>
      </c>
    </row>
    <row r="73" spans="1:2" x14ac:dyDescent="0.3">
      <c r="A73" s="2">
        <v>74.599999999999994</v>
      </c>
      <c r="B73" s="3">
        <v>3</v>
      </c>
    </row>
    <row r="74" spans="1:2" x14ac:dyDescent="0.3">
      <c r="A74" s="2">
        <v>74.8</v>
      </c>
      <c r="B74" s="3">
        <v>3</v>
      </c>
    </row>
    <row r="75" spans="1:2" x14ac:dyDescent="0.3">
      <c r="A75" s="2">
        <v>74.900000000000006</v>
      </c>
      <c r="B75" s="3">
        <v>3</v>
      </c>
    </row>
    <row r="76" spans="1:2" x14ac:dyDescent="0.3">
      <c r="A76" s="2">
        <v>75</v>
      </c>
      <c r="B76" s="3">
        <v>4</v>
      </c>
    </row>
    <row r="77" spans="1:2" x14ac:dyDescent="0.3">
      <c r="A77" s="2">
        <v>75.3</v>
      </c>
      <c r="B77" s="3">
        <v>1</v>
      </c>
    </row>
    <row r="78" spans="1:2" x14ac:dyDescent="0.3">
      <c r="A78" s="2">
        <v>75.5</v>
      </c>
      <c r="B78" s="3">
        <v>1</v>
      </c>
    </row>
    <row r="79" spans="1:2" x14ac:dyDescent="0.3">
      <c r="A79" s="2">
        <v>75.599999999999994</v>
      </c>
      <c r="B79" s="3">
        <v>2</v>
      </c>
    </row>
    <row r="80" spans="1:2" x14ac:dyDescent="0.3">
      <c r="A80" s="2">
        <v>75.8</v>
      </c>
      <c r="B80" s="3">
        <v>2</v>
      </c>
    </row>
    <row r="81" spans="1:2" x14ac:dyDescent="0.3">
      <c r="A81" s="2">
        <v>76.099999999999994</v>
      </c>
      <c r="B81" s="3">
        <v>2</v>
      </c>
    </row>
    <row r="82" spans="1:2" x14ac:dyDescent="0.3">
      <c r="A82" s="2">
        <v>76.2</v>
      </c>
      <c r="B82" s="3">
        <v>2</v>
      </c>
    </row>
    <row r="83" spans="1:2" x14ac:dyDescent="0.3">
      <c r="A83" s="2">
        <v>76.3</v>
      </c>
      <c r="B83" s="3">
        <v>1</v>
      </c>
    </row>
    <row r="84" spans="1:2" x14ac:dyDescent="0.3">
      <c r="A84" s="2">
        <v>76.7</v>
      </c>
      <c r="B84" s="3">
        <v>1</v>
      </c>
    </row>
    <row r="85" spans="1:2" x14ac:dyDescent="0.3">
      <c r="A85" s="2">
        <v>77</v>
      </c>
      <c r="B85" s="3">
        <v>1</v>
      </c>
    </row>
    <row r="86" spans="1:2" x14ac:dyDescent="0.3">
      <c r="A86" s="2">
        <v>77.400000000000006</v>
      </c>
      <c r="B86" s="3">
        <v>1</v>
      </c>
    </row>
    <row r="87" spans="1:2" x14ac:dyDescent="0.3">
      <c r="A87" s="2">
        <v>77.5</v>
      </c>
      <c r="B87" s="3">
        <v>1</v>
      </c>
    </row>
    <row r="88" spans="1:2" x14ac:dyDescent="0.3">
      <c r="A88" s="2">
        <v>77.599999999999994</v>
      </c>
      <c r="B88" s="3">
        <v>1</v>
      </c>
    </row>
    <row r="89" spans="1:2" x14ac:dyDescent="0.3">
      <c r="A89" s="2">
        <v>77.8</v>
      </c>
      <c r="B89" s="3">
        <v>2</v>
      </c>
    </row>
    <row r="90" spans="1:2" x14ac:dyDescent="0.3">
      <c r="A90" s="2">
        <v>78</v>
      </c>
      <c r="B90" s="3">
        <v>1</v>
      </c>
    </row>
    <row r="91" spans="1:2" x14ac:dyDescent="0.3">
      <c r="A91" s="2">
        <v>78.5</v>
      </c>
      <c r="B91" s="3">
        <v>1</v>
      </c>
    </row>
    <row r="92" spans="1:2" x14ac:dyDescent="0.3">
      <c r="A92" s="2">
        <v>79.599999999999994</v>
      </c>
      <c r="B92" s="3">
        <v>1</v>
      </c>
    </row>
    <row r="93" spans="1:2" x14ac:dyDescent="0.3">
      <c r="A93" s="2">
        <v>81</v>
      </c>
      <c r="B93" s="3">
        <v>2</v>
      </c>
    </row>
    <row r="94" spans="1:2" x14ac:dyDescent="0.3">
      <c r="A94" s="2">
        <v>81.099999999999994</v>
      </c>
      <c r="B94" s="3">
        <v>3</v>
      </c>
    </row>
    <row r="95" spans="1:2" x14ac:dyDescent="0.3">
      <c r="A95" s="2">
        <v>81.400000000000006</v>
      </c>
      <c r="B95" s="3">
        <v>1</v>
      </c>
    </row>
    <row r="96" spans="1:2" x14ac:dyDescent="0.3">
      <c r="A96" s="2">
        <v>81.5</v>
      </c>
      <c r="B96" s="3">
        <v>1</v>
      </c>
    </row>
    <row r="97" spans="1:2" x14ac:dyDescent="0.3">
      <c r="A97" s="2">
        <v>81.7</v>
      </c>
      <c r="B97" s="3">
        <v>1</v>
      </c>
    </row>
    <row r="98" spans="1:2" x14ac:dyDescent="0.3">
      <c r="A98" s="2">
        <v>81.8</v>
      </c>
      <c r="B98" s="3">
        <v>1</v>
      </c>
    </row>
    <row r="99" spans="1:2" x14ac:dyDescent="0.3">
      <c r="A99" s="2">
        <v>81.900000000000006</v>
      </c>
      <c r="B99" s="3">
        <v>1</v>
      </c>
    </row>
    <row r="100" spans="1:2" x14ac:dyDescent="0.3">
      <c r="A100" s="2">
        <v>82</v>
      </c>
      <c r="B100" s="3">
        <v>1</v>
      </c>
    </row>
    <row r="101" spans="1:2" x14ac:dyDescent="0.3">
      <c r="A101" s="2">
        <v>82.2</v>
      </c>
      <c r="B101" s="3">
        <v>1</v>
      </c>
    </row>
    <row r="102" spans="1:2" x14ac:dyDescent="0.3">
      <c r="A102" s="2">
        <v>82.4</v>
      </c>
      <c r="B102" s="3">
        <v>2</v>
      </c>
    </row>
    <row r="103" spans="1:2" x14ac:dyDescent="0.3">
      <c r="A103" s="2">
        <v>82.5</v>
      </c>
      <c r="B103" s="3">
        <v>1</v>
      </c>
    </row>
    <row r="104" spans="1:2" x14ac:dyDescent="0.3">
      <c r="A104" s="2">
        <v>82.7</v>
      </c>
      <c r="B104" s="3">
        <v>2</v>
      </c>
    </row>
    <row r="105" spans="1:2" x14ac:dyDescent="0.3">
      <c r="A105" s="2">
        <v>82.8</v>
      </c>
      <c r="B105" s="3">
        <v>2</v>
      </c>
    </row>
    <row r="106" spans="1:2" x14ac:dyDescent="0.3">
      <c r="A106" s="2">
        <v>83.4</v>
      </c>
      <c r="B106" s="3">
        <v>1</v>
      </c>
    </row>
    <row r="107" spans="1:2" x14ac:dyDescent="0.3">
      <c r="A107" s="2">
        <v>83.7</v>
      </c>
      <c r="B107" s="3">
        <v>1</v>
      </c>
    </row>
    <row r="108" spans="1:2" x14ac:dyDescent="0.3">
      <c r="A108" s="2">
        <v>85</v>
      </c>
      <c r="B108" s="3">
        <v>2</v>
      </c>
    </row>
    <row r="109" spans="1:2" x14ac:dyDescent="0.3">
      <c r="A109" s="2">
        <v>86</v>
      </c>
      <c r="B109" s="3">
        <v>1</v>
      </c>
    </row>
    <row r="110" spans="1:2" x14ac:dyDescent="0.3">
      <c r="A110" s="2">
        <v>88</v>
      </c>
      <c r="B110" s="3">
        <v>1</v>
      </c>
    </row>
    <row r="111" spans="1:2" x14ac:dyDescent="0.3">
      <c r="A111" s="2" t="s">
        <v>147</v>
      </c>
      <c r="B111" s="3"/>
    </row>
    <row r="112" spans="1:2" x14ac:dyDescent="0.3">
      <c r="A112" s="2" t="s">
        <v>148</v>
      </c>
      <c r="B112" s="3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35CF-9967-4876-B7C6-452CCAFB726D}">
  <dimension ref="A1:Q143"/>
  <sheetViews>
    <sheetView tabSelected="1" topLeftCell="E27" zoomScale="145" zoomScaleNormal="160" workbookViewId="0">
      <selection activeCell="H36" sqref="H36"/>
    </sheetView>
  </sheetViews>
  <sheetFormatPr defaultRowHeight="14.4" x14ac:dyDescent="0.3"/>
  <cols>
    <col min="3" max="3" width="14.21875" bestFit="1" customWidth="1"/>
    <col min="4" max="4" width="11" bestFit="1" customWidth="1"/>
    <col min="7" max="7" width="20.44140625" bestFit="1" customWidth="1"/>
    <col min="8" max="8" width="11.88671875" customWidth="1"/>
    <col min="9" max="9" width="16.44140625" customWidth="1"/>
    <col min="10" max="10" width="10.21875" bestFit="1" customWidth="1"/>
    <col min="14" max="14" width="12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 t="s">
        <v>123</v>
      </c>
      <c r="B2">
        <v>2015</v>
      </c>
      <c r="C2">
        <v>74.900000000000006</v>
      </c>
      <c r="D2">
        <v>2966</v>
      </c>
      <c r="H2">
        <f>MIN(C2:C143)</f>
        <v>51</v>
      </c>
      <c r="J2">
        <f>MIN(D2:D143)</f>
        <v>2966</v>
      </c>
    </row>
    <row r="3" spans="1:12" x14ac:dyDescent="0.3">
      <c r="A3" t="s">
        <v>66</v>
      </c>
      <c r="B3">
        <v>2015</v>
      </c>
      <c r="C3">
        <v>82.5</v>
      </c>
      <c r="D3">
        <v>8381</v>
      </c>
      <c r="H3">
        <f>MAX(C2:C143)</f>
        <v>88</v>
      </c>
      <c r="J3">
        <f>MAX(D2:D143)</f>
        <v>258162113</v>
      </c>
    </row>
    <row r="4" spans="1:12" x14ac:dyDescent="0.3">
      <c r="A4" t="s">
        <v>73</v>
      </c>
      <c r="B4">
        <v>2015</v>
      </c>
      <c r="C4">
        <v>66.3</v>
      </c>
      <c r="D4">
        <v>11247</v>
      </c>
    </row>
    <row r="5" spans="1:12" x14ac:dyDescent="0.3">
      <c r="A5" t="s">
        <v>135</v>
      </c>
      <c r="B5">
        <v>2015</v>
      </c>
      <c r="C5">
        <v>71.2</v>
      </c>
      <c r="D5">
        <v>13692</v>
      </c>
    </row>
    <row r="6" spans="1:12" x14ac:dyDescent="0.3">
      <c r="A6" t="s">
        <v>134</v>
      </c>
      <c r="B6">
        <v>2015</v>
      </c>
      <c r="C6">
        <v>73.5</v>
      </c>
      <c r="D6">
        <v>16364</v>
      </c>
    </row>
    <row r="7" spans="1:12" x14ac:dyDescent="0.3">
      <c r="A7" t="s">
        <v>143</v>
      </c>
      <c r="B7">
        <v>2015</v>
      </c>
      <c r="C7">
        <v>72</v>
      </c>
      <c r="D7">
        <v>26463</v>
      </c>
      <c r="G7" t="s">
        <v>173</v>
      </c>
    </row>
    <row r="8" spans="1:12" x14ac:dyDescent="0.3">
      <c r="A8" t="s">
        <v>5</v>
      </c>
      <c r="B8">
        <v>2015</v>
      </c>
      <c r="C8">
        <v>77.8</v>
      </c>
      <c r="D8">
        <v>28873</v>
      </c>
    </row>
    <row r="9" spans="1:12" x14ac:dyDescent="0.3">
      <c r="A9" t="s">
        <v>78</v>
      </c>
      <c r="B9">
        <v>2015</v>
      </c>
      <c r="C9">
        <v>73.599999999999994</v>
      </c>
      <c r="D9">
        <v>29491</v>
      </c>
      <c r="G9" s="11" t="s">
        <v>158</v>
      </c>
      <c r="H9" s="8" t="s">
        <v>159</v>
      </c>
      <c r="I9" s="9"/>
      <c r="J9" s="9"/>
      <c r="K9" s="9"/>
      <c r="L9" s="10"/>
    </row>
    <row r="10" spans="1:12" x14ac:dyDescent="0.3">
      <c r="A10" t="s">
        <v>61</v>
      </c>
      <c r="B10">
        <v>2015</v>
      </c>
      <c r="C10">
        <v>82.7</v>
      </c>
      <c r="D10">
        <v>33815</v>
      </c>
      <c r="G10" s="12"/>
      <c r="H10" s="5" t="s">
        <v>153</v>
      </c>
      <c r="I10" s="5" t="s">
        <v>150</v>
      </c>
      <c r="J10" s="5" t="s">
        <v>151</v>
      </c>
      <c r="K10" s="5" t="s">
        <v>152</v>
      </c>
      <c r="L10" s="6" t="s">
        <v>154</v>
      </c>
    </row>
    <row r="11" spans="1:12" x14ac:dyDescent="0.3">
      <c r="A11" t="s">
        <v>50</v>
      </c>
      <c r="B11">
        <v>2015</v>
      </c>
      <c r="C11">
        <v>74.400000000000006</v>
      </c>
      <c r="D11">
        <v>37171</v>
      </c>
      <c r="G11" s="5" t="s">
        <v>155</v>
      </c>
      <c r="H11" s="5">
        <f>COUNTIFS($C$2:$C$143,"&lt;=60",$D$2:$D$143,"&lt;1000000")</f>
        <v>8</v>
      </c>
      <c r="I11" s="5">
        <f>COUNTIFS($C$2:$C$143,"&lt;=70",$D$2:$D$143,"&lt;1000000")-H11</f>
        <v>15</v>
      </c>
      <c r="J11" s="5">
        <f>COUNTIFS($C$2:$C$143,"&lt;=80",$D$2:$D$143,"&lt;1000000")-I11-H11</f>
        <v>26</v>
      </c>
      <c r="K11" s="5">
        <f>COUNTIFS($C$2:$C$143,"&lt;=90",$D$2:$D$143,"&lt;1000000")-J11-I11-H11</f>
        <v>11</v>
      </c>
      <c r="L11" s="6">
        <f>SUM(H11:K11)</f>
        <v>60</v>
      </c>
    </row>
    <row r="12" spans="1:12" x14ac:dyDescent="0.3">
      <c r="A12" t="s">
        <v>36</v>
      </c>
      <c r="B12">
        <v>2015</v>
      </c>
      <c r="C12">
        <v>78</v>
      </c>
      <c r="D12">
        <v>42364</v>
      </c>
      <c r="G12" s="5" t="s">
        <v>156</v>
      </c>
      <c r="H12" s="5">
        <f>COUNTIFS($C$2:$C$143,"&lt;= 60",$D$2:$D$143,"&lt;10000000")-H11</f>
        <v>8</v>
      </c>
      <c r="I12" s="5">
        <f>COUNTIFS($C$2:$C$143,"&lt;=70",$D$2:$D$143,"&lt;10000000")-I11-H12-H11</f>
        <v>13</v>
      </c>
      <c r="J12" s="5">
        <f>COUNTIFS($C$2:$C$143,"&lt;=80",$D$2:$D$143,"&lt;10000000")-J11-I12-I11-H11-H12</f>
        <v>18</v>
      </c>
      <c r="K12" s="5">
        <f>COUNTIFS($C$2:$C$143,"&lt;=90",$D$2:$D$143,"&lt;10000000")-K11-J12-J11-I11-I12-H11-H12</f>
        <v>8</v>
      </c>
      <c r="L12" s="6">
        <f t="shared" ref="L12:L13" si="0">SUM(H12:K12)</f>
        <v>47</v>
      </c>
    </row>
    <row r="13" spans="1:12" x14ac:dyDescent="0.3">
      <c r="A13" t="s">
        <v>29</v>
      </c>
      <c r="B13">
        <v>2015</v>
      </c>
      <c r="C13">
        <v>52.5</v>
      </c>
      <c r="D13">
        <v>45461</v>
      </c>
      <c r="G13" s="5" t="s">
        <v>157</v>
      </c>
      <c r="H13" s="5">
        <f>COUNTIFS($C$2:$C$143,"&lt;= 60",$D$2:$D$143,"&gt;10000000")</f>
        <v>3</v>
      </c>
      <c r="I13" s="5">
        <f>COUNTIFS($C$2:$C$143,"&lt;=70",$D$2:$D$143,"&gt;10000000")-H13</f>
        <v>14</v>
      </c>
      <c r="J13" s="5">
        <f>COUNTIFS($C$2:$C$143,"&lt;=80",$D$2:$D$143,"&gt;10000000")-I13-H13</f>
        <v>12</v>
      </c>
      <c r="K13" s="5">
        <f>COUNTIFS($C$2:$C$143,"&lt;=90",$D$2:$D$143,"&gt;10000000")-J13-I13-H13</f>
        <v>6</v>
      </c>
      <c r="L13" s="6">
        <f t="shared" si="0"/>
        <v>35</v>
      </c>
    </row>
    <row r="14" spans="1:12" x14ac:dyDescent="0.3">
      <c r="A14" t="s">
        <v>83</v>
      </c>
      <c r="B14">
        <v>2015</v>
      </c>
      <c r="C14">
        <v>78.5</v>
      </c>
      <c r="D14">
        <v>49163</v>
      </c>
      <c r="G14" s="6" t="s">
        <v>154</v>
      </c>
      <c r="H14" s="6">
        <f>SUM(H11:H13)</f>
        <v>19</v>
      </c>
      <c r="I14" s="6">
        <f>SUM(I11:I13)</f>
        <v>42</v>
      </c>
      <c r="J14" s="6">
        <f>SUM(J11:J13)</f>
        <v>56</v>
      </c>
      <c r="K14" s="6">
        <f>SUM(K11:K13)</f>
        <v>25</v>
      </c>
      <c r="L14" s="6">
        <f>SUM(L11:L13)</f>
        <v>142</v>
      </c>
    </row>
    <row r="15" spans="1:12" x14ac:dyDescent="0.3">
      <c r="A15" t="s">
        <v>125</v>
      </c>
      <c r="B15">
        <v>2015</v>
      </c>
      <c r="C15">
        <v>71.599999999999994</v>
      </c>
      <c r="D15">
        <v>55328</v>
      </c>
    </row>
    <row r="16" spans="1:12" x14ac:dyDescent="0.3">
      <c r="A16" t="s">
        <v>79</v>
      </c>
      <c r="B16">
        <v>2015</v>
      </c>
      <c r="C16">
        <v>82</v>
      </c>
      <c r="D16">
        <v>56964</v>
      </c>
    </row>
    <row r="17" spans="1:17" x14ac:dyDescent="0.3">
      <c r="A17" t="s">
        <v>97</v>
      </c>
      <c r="B17">
        <v>2015</v>
      </c>
      <c r="C17">
        <v>74.8</v>
      </c>
      <c r="D17">
        <v>68235</v>
      </c>
      <c r="G17" t="s">
        <v>174</v>
      </c>
    </row>
    <row r="18" spans="1:17" x14ac:dyDescent="0.3">
      <c r="A18" t="s">
        <v>116</v>
      </c>
      <c r="B18">
        <v>2015</v>
      </c>
      <c r="C18">
        <v>73.2</v>
      </c>
      <c r="D18">
        <v>93419</v>
      </c>
      <c r="G18" s="11" t="s">
        <v>3</v>
      </c>
      <c r="H18" s="8" t="s">
        <v>159</v>
      </c>
      <c r="I18" s="9"/>
      <c r="J18" s="9"/>
      <c r="K18" s="9"/>
      <c r="L18" s="10"/>
    </row>
    <row r="19" spans="1:17" x14ac:dyDescent="0.3">
      <c r="A19" t="s">
        <v>37</v>
      </c>
      <c r="B19">
        <v>2015</v>
      </c>
      <c r="C19">
        <v>85</v>
      </c>
      <c r="D19">
        <v>116985</v>
      </c>
      <c r="G19" s="12"/>
      <c r="H19" s="5" t="s">
        <v>153</v>
      </c>
      <c r="I19" s="5" t="s">
        <v>150</v>
      </c>
      <c r="J19" s="5" t="s">
        <v>151</v>
      </c>
      <c r="K19" s="5" t="s">
        <v>152</v>
      </c>
      <c r="L19" s="6" t="s">
        <v>154</v>
      </c>
      <c r="N19">
        <f>(H11-H20)^2/H20</f>
        <v>9.8838645910556978E-5</v>
      </c>
      <c r="O19">
        <f>(I11-I20)^2/I20</f>
        <v>0.42505030181086501</v>
      </c>
      <c r="P19">
        <f>(J11-J20)^2/J20</f>
        <v>0.23101945003353444</v>
      </c>
      <c r="Q19">
        <f>(K11-K20)^2/K20</f>
        <v>1.8046948356807573E-2</v>
      </c>
    </row>
    <row r="20" spans="1:17" x14ac:dyDescent="0.3">
      <c r="A20" t="s">
        <v>24</v>
      </c>
      <c r="B20">
        <v>2015</v>
      </c>
      <c r="C20">
        <v>59.6</v>
      </c>
      <c r="D20">
        <v>119927</v>
      </c>
      <c r="G20" s="5" t="s">
        <v>155</v>
      </c>
      <c r="H20" s="5">
        <f>(L20*H23)/L23</f>
        <v>8.0281690140845079</v>
      </c>
      <c r="I20" s="5">
        <f>L20*I23/L23</f>
        <v>17.746478873239436</v>
      </c>
      <c r="J20" s="5">
        <f>L20*J23/L23</f>
        <v>23.661971830985916</v>
      </c>
      <c r="K20" s="5">
        <f>L20*K23/L23</f>
        <v>10.56338028169014</v>
      </c>
      <c r="L20" s="6">
        <v>60</v>
      </c>
      <c r="N20">
        <f>(H12-H21)^2/H21</f>
        <v>0.46566408529564857</v>
      </c>
      <c r="O20">
        <f>(I12-I21)^2/I21</f>
        <v>5.8449990724488844E-2</v>
      </c>
      <c r="P20">
        <f t="shared" ref="P20:Q20" si="1">(J12-J21)^2/J21</f>
        <v>1.5454428699858636E-2</v>
      </c>
      <c r="Q20">
        <f t="shared" si="1"/>
        <v>9.1159724303266597E-3</v>
      </c>
    </row>
    <row r="21" spans="1:17" x14ac:dyDescent="0.3">
      <c r="A21" t="s">
        <v>132</v>
      </c>
      <c r="B21">
        <v>2015</v>
      </c>
      <c r="C21">
        <v>68.3</v>
      </c>
      <c r="D21">
        <v>124977</v>
      </c>
      <c r="G21" s="5" t="s">
        <v>156</v>
      </c>
      <c r="H21" s="5">
        <f>L21*H23/L23</f>
        <v>6.288732394366197</v>
      </c>
      <c r="I21" s="5">
        <f>L21*I23/L23</f>
        <v>13.901408450704226</v>
      </c>
      <c r="J21" s="5">
        <f>L21*J23/L23</f>
        <v>18.535211267605632</v>
      </c>
      <c r="K21" s="5">
        <f>L21*K23/L23</f>
        <v>8.274647887323944</v>
      </c>
      <c r="L21" s="6">
        <v>47</v>
      </c>
      <c r="N21">
        <f>(H13-H22)^2/H22</f>
        <v>0.60490310282749138</v>
      </c>
      <c r="O21">
        <f>(I13-I22)^2/I22</f>
        <v>1.2854460093896714</v>
      </c>
      <c r="P21">
        <f>(J13-J22)^2/J22</f>
        <v>0.23546996263294034</v>
      </c>
      <c r="Q21">
        <f>(K13-K22)^2/K22</f>
        <v>4.2575452716297557E-3</v>
      </c>
    </row>
    <row r="22" spans="1:17" x14ac:dyDescent="0.3">
      <c r="A22" t="s">
        <v>87</v>
      </c>
      <c r="B22">
        <v>2015</v>
      </c>
      <c r="C22">
        <v>74.599999999999994</v>
      </c>
      <c r="D22">
        <v>126265</v>
      </c>
      <c r="G22" s="5" t="s">
        <v>157</v>
      </c>
      <c r="H22" s="5">
        <f>L22*H23/L23</f>
        <v>4.683098591549296</v>
      </c>
      <c r="I22" s="5">
        <f>L22*I23/L23</f>
        <v>10.352112676056338</v>
      </c>
      <c r="J22" s="5">
        <f>L22*J23/L23</f>
        <v>13.80281690140845</v>
      </c>
      <c r="K22" s="5">
        <f>L22*K23/L23</f>
        <v>6.1619718309859151</v>
      </c>
      <c r="L22" s="6">
        <v>35</v>
      </c>
    </row>
    <row r="23" spans="1:17" x14ac:dyDescent="0.3">
      <c r="A23" t="s">
        <v>69</v>
      </c>
      <c r="B23">
        <v>2015</v>
      </c>
      <c r="C23">
        <v>83.7</v>
      </c>
      <c r="D23">
        <v>127141</v>
      </c>
      <c r="G23" s="6" t="s">
        <v>154</v>
      </c>
      <c r="H23" s="6">
        <v>19</v>
      </c>
      <c r="I23" s="6">
        <v>42</v>
      </c>
      <c r="J23" s="6">
        <v>56</v>
      </c>
      <c r="K23" s="6">
        <v>25</v>
      </c>
      <c r="L23" s="6">
        <v>142</v>
      </c>
    </row>
    <row r="24" spans="1:17" x14ac:dyDescent="0.3">
      <c r="A24" t="s">
        <v>44</v>
      </c>
      <c r="B24">
        <v>2015</v>
      </c>
      <c r="C24">
        <v>77.599999999999994</v>
      </c>
      <c r="D24">
        <v>131547</v>
      </c>
    </row>
    <row r="25" spans="1:17" x14ac:dyDescent="0.3">
      <c r="A25" t="s">
        <v>126</v>
      </c>
      <c r="B25">
        <v>2015</v>
      </c>
      <c r="C25">
        <v>58.9</v>
      </c>
      <c r="D25">
        <v>131911</v>
      </c>
    </row>
    <row r="26" spans="1:17" x14ac:dyDescent="0.3">
      <c r="A26" t="s">
        <v>108</v>
      </c>
      <c r="B26">
        <v>2015</v>
      </c>
      <c r="C26">
        <v>81.099999999999994</v>
      </c>
      <c r="D26">
        <v>135876</v>
      </c>
    </row>
    <row r="27" spans="1:17" x14ac:dyDescent="0.3">
      <c r="A27" t="s">
        <v>32</v>
      </c>
      <c r="B27">
        <v>2015</v>
      </c>
      <c r="C27">
        <v>76.099999999999994</v>
      </c>
      <c r="D27">
        <v>137122</v>
      </c>
    </row>
    <row r="28" spans="1:17" x14ac:dyDescent="0.3">
      <c r="A28" t="s">
        <v>30</v>
      </c>
      <c r="B28">
        <v>2015</v>
      </c>
      <c r="C28">
        <v>53.1</v>
      </c>
      <c r="D28">
        <v>149413</v>
      </c>
      <c r="G28" s="7" t="s">
        <v>166</v>
      </c>
    </row>
    <row r="29" spans="1:17" x14ac:dyDescent="0.3">
      <c r="A29" t="s">
        <v>144</v>
      </c>
      <c r="B29">
        <v>2015</v>
      </c>
      <c r="C29">
        <v>61.8</v>
      </c>
      <c r="D29">
        <v>161587</v>
      </c>
      <c r="G29" s="7" t="s">
        <v>167</v>
      </c>
    </row>
    <row r="30" spans="1:17" x14ac:dyDescent="0.3">
      <c r="A30" t="s">
        <v>58</v>
      </c>
      <c r="B30">
        <v>2015</v>
      </c>
      <c r="C30">
        <v>63.5</v>
      </c>
      <c r="D30">
        <v>171161</v>
      </c>
      <c r="G30" t="s">
        <v>160</v>
      </c>
    </row>
    <row r="31" spans="1:17" x14ac:dyDescent="0.3">
      <c r="A31" t="s">
        <v>56</v>
      </c>
      <c r="B31">
        <v>2015</v>
      </c>
      <c r="C31">
        <v>58.9</v>
      </c>
      <c r="D31">
        <v>177526</v>
      </c>
      <c r="G31" t="s">
        <v>168</v>
      </c>
    </row>
    <row r="32" spans="1:17" x14ac:dyDescent="0.3">
      <c r="A32" t="s">
        <v>53</v>
      </c>
      <c r="B32">
        <v>2015</v>
      </c>
      <c r="C32">
        <v>81</v>
      </c>
      <c r="D32">
        <v>182883</v>
      </c>
    </row>
    <row r="33" spans="1:13" x14ac:dyDescent="0.3">
      <c r="A33" t="s">
        <v>49</v>
      </c>
      <c r="B33">
        <v>2015</v>
      </c>
      <c r="C33">
        <v>66</v>
      </c>
      <c r="D33">
        <v>193175</v>
      </c>
      <c r="H33" t="s">
        <v>161</v>
      </c>
      <c r="I33" t="s">
        <v>162</v>
      </c>
      <c r="J33">
        <f>SUM(N19:Q21)</f>
        <v>3.3529766361191728</v>
      </c>
    </row>
    <row r="34" spans="1:13" x14ac:dyDescent="0.3">
      <c r="A34" t="s">
        <v>112</v>
      </c>
      <c r="B34">
        <v>2015</v>
      </c>
      <c r="C34">
        <v>74</v>
      </c>
      <c r="D34">
        <v>193759</v>
      </c>
      <c r="I34" t="s">
        <v>163</v>
      </c>
      <c r="J34">
        <f>_xlfn.CHISQ.INV.RT(0.05,6)</f>
        <v>12.591587243743978</v>
      </c>
    </row>
    <row r="35" spans="1:13" x14ac:dyDescent="0.3">
      <c r="A35" t="s">
        <v>113</v>
      </c>
      <c r="B35">
        <v>2015</v>
      </c>
      <c r="C35">
        <v>67.5</v>
      </c>
      <c r="D35">
        <v>195553</v>
      </c>
    </row>
    <row r="36" spans="1:13" x14ac:dyDescent="0.3">
      <c r="A36" t="s">
        <v>20</v>
      </c>
      <c r="B36">
        <v>2015</v>
      </c>
      <c r="C36">
        <v>65.7</v>
      </c>
      <c r="D36">
        <v>229197</v>
      </c>
      <c r="I36" t="s">
        <v>175</v>
      </c>
      <c r="J36" t="s">
        <v>171</v>
      </c>
    </row>
    <row r="37" spans="1:13" x14ac:dyDescent="0.3">
      <c r="A37" t="s">
        <v>118</v>
      </c>
      <c r="B37">
        <v>2015</v>
      </c>
      <c r="C37">
        <v>88</v>
      </c>
      <c r="D37">
        <v>263531</v>
      </c>
      <c r="I37" t="s">
        <v>176</v>
      </c>
      <c r="J37" t="s">
        <v>172</v>
      </c>
    </row>
    <row r="38" spans="1:13" x14ac:dyDescent="0.3">
      <c r="A38" t="s">
        <v>92</v>
      </c>
      <c r="B38">
        <v>2015</v>
      </c>
      <c r="C38">
        <v>57.6</v>
      </c>
      <c r="D38">
        <v>281691</v>
      </c>
    </row>
    <row r="39" spans="1:13" x14ac:dyDescent="0.3">
      <c r="A39" t="s">
        <v>9</v>
      </c>
      <c r="B39">
        <v>2015</v>
      </c>
      <c r="C39">
        <v>74.8</v>
      </c>
      <c r="D39">
        <v>291695</v>
      </c>
      <c r="I39" t="s">
        <v>177</v>
      </c>
    </row>
    <row r="40" spans="1:13" x14ac:dyDescent="0.3">
      <c r="A40" t="s">
        <v>142</v>
      </c>
      <c r="B40">
        <v>2015</v>
      </c>
      <c r="C40">
        <v>69.400000000000006</v>
      </c>
      <c r="D40">
        <v>312989</v>
      </c>
      <c r="I40" t="s">
        <v>164</v>
      </c>
      <c r="J40">
        <f>_xlfn.CHISQ.DIST.RT(J33,6)</f>
        <v>0.76341651141829447</v>
      </c>
      <c r="L40" t="s">
        <v>169</v>
      </c>
      <c r="M40" s="4" t="s">
        <v>170</v>
      </c>
    </row>
    <row r="41" spans="1:13" x14ac:dyDescent="0.3">
      <c r="A41" t="s">
        <v>16</v>
      </c>
      <c r="B41">
        <v>2015</v>
      </c>
      <c r="C41">
        <v>71</v>
      </c>
      <c r="D41">
        <v>359288</v>
      </c>
      <c r="I41" t="s">
        <v>175</v>
      </c>
      <c r="J41" t="s">
        <v>165</v>
      </c>
    </row>
    <row r="42" spans="1:13" x14ac:dyDescent="0.3">
      <c r="A42" t="s">
        <v>139</v>
      </c>
      <c r="B42">
        <v>2015</v>
      </c>
      <c r="C42">
        <v>62.3</v>
      </c>
      <c r="D42">
        <v>414487</v>
      </c>
    </row>
    <row r="43" spans="1:13" x14ac:dyDescent="0.3">
      <c r="A43" t="s">
        <v>85</v>
      </c>
      <c r="B43">
        <v>2015</v>
      </c>
      <c r="C43">
        <v>81.7</v>
      </c>
      <c r="D43">
        <v>431874</v>
      </c>
    </row>
    <row r="44" spans="1:13" x14ac:dyDescent="0.3">
      <c r="A44" t="s">
        <v>35</v>
      </c>
      <c r="B44">
        <v>2015</v>
      </c>
      <c r="C44">
        <v>79.599999999999994</v>
      </c>
      <c r="D44">
        <v>487852</v>
      </c>
    </row>
    <row r="45" spans="1:13" x14ac:dyDescent="0.3">
      <c r="A45" t="s">
        <v>100</v>
      </c>
      <c r="B45">
        <v>2015</v>
      </c>
      <c r="C45">
        <v>81.8</v>
      </c>
      <c r="D45">
        <v>518867</v>
      </c>
    </row>
    <row r="46" spans="1:13" x14ac:dyDescent="0.3">
      <c r="A46" t="s">
        <v>25</v>
      </c>
      <c r="B46">
        <v>2015</v>
      </c>
      <c r="C46">
        <v>73.3</v>
      </c>
      <c r="D46">
        <v>532913</v>
      </c>
    </row>
    <row r="47" spans="1:13" x14ac:dyDescent="0.3">
      <c r="A47" t="s">
        <v>119</v>
      </c>
      <c r="B47">
        <v>2015</v>
      </c>
      <c r="C47">
        <v>69.2</v>
      </c>
      <c r="D47">
        <v>587482</v>
      </c>
    </row>
    <row r="48" spans="1:13" x14ac:dyDescent="0.3">
      <c r="A48" t="s">
        <v>90</v>
      </c>
      <c r="B48">
        <v>2015</v>
      </c>
      <c r="C48">
        <v>76.099999999999994</v>
      </c>
      <c r="D48">
        <v>622159</v>
      </c>
    </row>
    <row r="49" spans="1:4" x14ac:dyDescent="0.3">
      <c r="A49" t="s">
        <v>67</v>
      </c>
      <c r="B49">
        <v>2015</v>
      </c>
      <c r="C49">
        <v>82.7</v>
      </c>
      <c r="D49">
        <v>673582</v>
      </c>
    </row>
    <row r="50" spans="1:4" x14ac:dyDescent="0.3">
      <c r="A50" t="s">
        <v>131</v>
      </c>
      <c r="B50">
        <v>2015</v>
      </c>
      <c r="C50">
        <v>74.900000000000006</v>
      </c>
      <c r="D50">
        <v>686576</v>
      </c>
    </row>
    <row r="51" spans="1:4" x14ac:dyDescent="0.3">
      <c r="A51" t="s">
        <v>117</v>
      </c>
      <c r="B51">
        <v>2015</v>
      </c>
      <c r="C51">
        <v>51</v>
      </c>
      <c r="D51">
        <v>723725</v>
      </c>
    </row>
    <row r="52" spans="1:4" x14ac:dyDescent="0.3">
      <c r="A52" t="s">
        <v>133</v>
      </c>
      <c r="B52">
        <v>2015</v>
      </c>
      <c r="C52">
        <v>59.9</v>
      </c>
      <c r="D52">
        <v>741682</v>
      </c>
    </row>
    <row r="53" spans="1:4" x14ac:dyDescent="0.3">
      <c r="A53" t="s">
        <v>57</v>
      </c>
      <c r="B53">
        <v>2015</v>
      </c>
      <c r="C53">
        <v>66.2</v>
      </c>
      <c r="D53">
        <v>768514</v>
      </c>
    </row>
    <row r="54" spans="1:4" x14ac:dyDescent="0.3">
      <c r="A54" t="s">
        <v>34</v>
      </c>
      <c r="B54">
        <v>2015</v>
      </c>
      <c r="C54">
        <v>63.5</v>
      </c>
      <c r="D54">
        <v>777424</v>
      </c>
    </row>
    <row r="55" spans="1:4" x14ac:dyDescent="0.3">
      <c r="A55" t="s">
        <v>18</v>
      </c>
      <c r="B55">
        <v>2015</v>
      </c>
      <c r="C55">
        <v>69.8</v>
      </c>
      <c r="D55">
        <v>787386</v>
      </c>
    </row>
    <row r="56" spans="1:4" x14ac:dyDescent="0.3">
      <c r="A56" t="s">
        <v>115</v>
      </c>
      <c r="B56">
        <v>2015</v>
      </c>
      <c r="C56">
        <v>75.599999999999994</v>
      </c>
      <c r="D56">
        <v>795383</v>
      </c>
    </row>
    <row r="57" spans="1:4" x14ac:dyDescent="0.3">
      <c r="A57" t="s">
        <v>46</v>
      </c>
      <c r="B57">
        <v>2015</v>
      </c>
      <c r="C57">
        <v>69.900000000000006</v>
      </c>
      <c r="D57">
        <v>892149</v>
      </c>
    </row>
    <row r="58" spans="1:4" x14ac:dyDescent="0.3">
      <c r="A58" t="s">
        <v>59</v>
      </c>
      <c r="B58">
        <v>2015</v>
      </c>
      <c r="C58">
        <v>74.599999999999994</v>
      </c>
      <c r="D58">
        <v>896829</v>
      </c>
    </row>
    <row r="59" spans="1:4" x14ac:dyDescent="0.3">
      <c r="A59" t="s">
        <v>70</v>
      </c>
      <c r="B59">
        <v>2015</v>
      </c>
      <c r="C59">
        <v>74.099999999999994</v>
      </c>
      <c r="D59">
        <v>915932</v>
      </c>
    </row>
    <row r="60" spans="1:4" x14ac:dyDescent="0.3">
      <c r="A60" t="s">
        <v>39</v>
      </c>
      <c r="B60">
        <v>2015</v>
      </c>
      <c r="C60">
        <v>63.5</v>
      </c>
      <c r="D60">
        <v>927414</v>
      </c>
    </row>
    <row r="61" spans="1:4" x14ac:dyDescent="0.3">
      <c r="A61" t="s">
        <v>60</v>
      </c>
      <c r="B61">
        <v>2015</v>
      </c>
      <c r="C61">
        <v>75.8</v>
      </c>
      <c r="D61">
        <v>984328</v>
      </c>
    </row>
    <row r="62" spans="1:4" x14ac:dyDescent="0.3">
      <c r="A62" t="s">
        <v>43</v>
      </c>
      <c r="B62">
        <v>2015</v>
      </c>
      <c r="C62">
        <v>58.2</v>
      </c>
      <c r="D62">
        <v>1175389</v>
      </c>
    </row>
    <row r="63" spans="1:4" x14ac:dyDescent="0.3">
      <c r="A63" t="s">
        <v>55</v>
      </c>
      <c r="B63">
        <v>2015</v>
      </c>
      <c r="C63">
        <v>59</v>
      </c>
      <c r="D63">
        <v>1291533</v>
      </c>
    </row>
    <row r="64" spans="1:4" x14ac:dyDescent="0.3">
      <c r="A64" t="s">
        <v>62</v>
      </c>
      <c r="B64">
        <v>2015</v>
      </c>
      <c r="C64">
        <v>68.3</v>
      </c>
      <c r="D64">
        <v>1395398</v>
      </c>
    </row>
    <row r="65" spans="1:4" x14ac:dyDescent="0.3">
      <c r="A65" t="s">
        <v>110</v>
      </c>
      <c r="B65">
        <v>2015</v>
      </c>
      <c r="C65">
        <v>75</v>
      </c>
      <c r="D65">
        <v>1449687</v>
      </c>
    </row>
    <row r="66" spans="1:4" x14ac:dyDescent="0.3">
      <c r="A66" t="s">
        <v>40</v>
      </c>
      <c r="B66">
        <v>2015</v>
      </c>
      <c r="C66">
        <v>73.900000000000006</v>
      </c>
      <c r="D66">
        <v>1528394</v>
      </c>
    </row>
    <row r="67" spans="1:4" x14ac:dyDescent="0.3">
      <c r="A67" t="s">
        <v>17</v>
      </c>
      <c r="B67">
        <v>2015</v>
      </c>
      <c r="C67">
        <v>60</v>
      </c>
      <c r="D67">
        <v>1575952</v>
      </c>
    </row>
    <row r="68" spans="1:4" x14ac:dyDescent="0.3">
      <c r="A68" t="s">
        <v>13</v>
      </c>
      <c r="B68">
        <v>2015</v>
      </c>
      <c r="C68">
        <v>71.8</v>
      </c>
      <c r="D68">
        <v>1612886</v>
      </c>
    </row>
    <row r="69" spans="1:4" x14ac:dyDescent="0.3">
      <c r="A69" t="s">
        <v>84</v>
      </c>
      <c r="B69">
        <v>2015</v>
      </c>
      <c r="C69">
        <v>58.2</v>
      </c>
      <c r="D69">
        <v>1746795</v>
      </c>
    </row>
    <row r="70" spans="1:4" x14ac:dyDescent="0.3">
      <c r="A70" t="s">
        <v>81</v>
      </c>
      <c r="B70">
        <v>2015</v>
      </c>
      <c r="C70">
        <v>58.3</v>
      </c>
      <c r="D70">
        <v>1757367</v>
      </c>
    </row>
    <row r="71" spans="1:4" x14ac:dyDescent="0.3">
      <c r="A71" t="s">
        <v>23</v>
      </c>
      <c r="B71">
        <v>2015</v>
      </c>
      <c r="C71">
        <v>59.9</v>
      </c>
      <c r="D71">
        <v>1811624</v>
      </c>
    </row>
    <row r="72" spans="1:4" x14ac:dyDescent="0.3">
      <c r="A72" t="s">
        <v>74</v>
      </c>
      <c r="B72">
        <v>2015</v>
      </c>
      <c r="C72">
        <v>74.599999999999994</v>
      </c>
      <c r="D72">
        <v>1977527</v>
      </c>
    </row>
    <row r="73" spans="1:4" x14ac:dyDescent="0.3">
      <c r="A73" t="s">
        <v>76</v>
      </c>
      <c r="B73">
        <v>2015</v>
      </c>
      <c r="C73">
        <v>53.7</v>
      </c>
      <c r="D73">
        <v>2174645</v>
      </c>
    </row>
    <row r="74" spans="1:4" x14ac:dyDescent="0.3">
      <c r="A74" t="s">
        <v>80</v>
      </c>
      <c r="B74">
        <v>2015</v>
      </c>
      <c r="C74">
        <v>65.5</v>
      </c>
      <c r="D74">
        <v>2423488</v>
      </c>
    </row>
    <row r="75" spans="1:4" x14ac:dyDescent="0.3">
      <c r="A75" t="s">
        <v>94</v>
      </c>
      <c r="B75">
        <v>2015</v>
      </c>
      <c r="C75">
        <v>65.8</v>
      </c>
      <c r="D75">
        <v>2425561</v>
      </c>
    </row>
    <row r="76" spans="1:4" x14ac:dyDescent="0.3">
      <c r="A76" t="s">
        <v>21</v>
      </c>
      <c r="B76">
        <v>2015</v>
      </c>
      <c r="C76">
        <v>75</v>
      </c>
      <c r="D76">
        <v>2596218</v>
      </c>
    </row>
    <row r="77" spans="1:4" x14ac:dyDescent="0.3">
      <c r="A77" t="s">
        <v>7</v>
      </c>
      <c r="B77">
        <v>2015</v>
      </c>
      <c r="C77">
        <v>52.4</v>
      </c>
      <c r="D77">
        <v>2785935</v>
      </c>
    </row>
    <row r="78" spans="1:4" x14ac:dyDescent="0.3">
      <c r="A78" t="s">
        <v>68</v>
      </c>
      <c r="B78">
        <v>2015</v>
      </c>
      <c r="C78">
        <v>76.2</v>
      </c>
      <c r="D78">
        <v>2871934</v>
      </c>
    </row>
    <row r="79" spans="1:4" x14ac:dyDescent="0.3">
      <c r="A79" t="s">
        <v>89</v>
      </c>
      <c r="B79">
        <v>2015</v>
      </c>
      <c r="C79">
        <v>68.8</v>
      </c>
      <c r="D79">
        <v>2976877</v>
      </c>
    </row>
    <row r="80" spans="1:4" x14ac:dyDescent="0.3">
      <c r="A80" t="s">
        <v>141</v>
      </c>
      <c r="B80">
        <v>2015</v>
      </c>
      <c r="C80">
        <v>77</v>
      </c>
      <c r="D80">
        <v>3431552</v>
      </c>
    </row>
    <row r="81" spans="1:4" x14ac:dyDescent="0.3">
      <c r="A81" t="s">
        <v>91</v>
      </c>
      <c r="B81">
        <v>2015</v>
      </c>
      <c r="C81">
        <v>74.3</v>
      </c>
      <c r="D81">
        <v>3483322</v>
      </c>
    </row>
    <row r="82" spans="1:4" x14ac:dyDescent="0.3">
      <c r="A82" t="s">
        <v>19</v>
      </c>
      <c r="B82">
        <v>2015</v>
      </c>
      <c r="C82">
        <v>77.400000000000006</v>
      </c>
      <c r="D82">
        <v>3535961</v>
      </c>
    </row>
    <row r="83" spans="1:4" x14ac:dyDescent="0.3">
      <c r="A83" t="s">
        <v>28</v>
      </c>
      <c r="B83">
        <v>2015</v>
      </c>
      <c r="C83">
        <v>82.2</v>
      </c>
      <c r="D83">
        <v>3584861</v>
      </c>
    </row>
    <row r="84" spans="1:4" x14ac:dyDescent="0.3">
      <c r="A84" t="s">
        <v>82</v>
      </c>
      <c r="B84">
        <v>2015</v>
      </c>
      <c r="C84">
        <v>75</v>
      </c>
      <c r="D84">
        <v>3723155</v>
      </c>
    </row>
    <row r="85" spans="1:4" x14ac:dyDescent="0.3">
      <c r="A85" t="s">
        <v>124</v>
      </c>
      <c r="B85">
        <v>2015</v>
      </c>
      <c r="C85">
        <v>64.099999999999994</v>
      </c>
      <c r="D85">
        <v>3864783</v>
      </c>
    </row>
    <row r="86" spans="1:4" x14ac:dyDescent="0.3">
      <c r="A86" t="s">
        <v>102</v>
      </c>
      <c r="B86">
        <v>2015</v>
      </c>
      <c r="C86">
        <v>77.8</v>
      </c>
      <c r="D86">
        <v>3969249</v>
      </c>
    </row>
    <row r="87" spans="1:4" x14ac:dyDescent="0.3">
      <c r="A87" t="s">
        <v>86</v>
      </c>
      <c r="B87">
        <v>2015</v>
      </c>
      <c r="C87">
        <v>63.1</v>
      </c>
      <c r="D87">
        <v>4182341</v>
      </c>
    </row>
    <row r="88" spans="1:4" x14ac:dyDescent="0.3">
      <c r="A88" t="s">
        <v>77</v>
      </c>
      <c r="B88">
        <v>2015</v>
      </c>
      <c r="C88">
        <v>61.4</v>
      </c>
      <c r="D88">
        <v>4499621</v>
      </c>
    </row>
    <row r="89" spans="1:4" x14ac:dyDescent="0.3">
      <c r="A89" t="s">
        <v>140</v>
      </c>
      <c r="B89">
        <v>2015</v>
      </c>
      <c r="C89">
        <v>71.3</v>
      </c>
      <c r="D89">
        <v>4515429</v>
      </c>
    </row>
    <row r="90" spans="1:4" x14ac:dyDescent="0.3">
      <c r="A90" t="s">
        <v>65</v>
      </c>
      <c r="B90">
        <v>2015</v>
      </c>
      <c r="C90">
        <v>81.400000000000006</v>
      </c>
      <c r="D90">
        <v>4676835</v>
      </c>
    </row>
    <row r="91" spans="1:4" x14ac:dyDescent="0.3">
      <c r="A91" t="s">
        <v>93</v>
      </c>
      <c r="B91">
        <v>2015</v>
      </c>
      <c r="C91">
        <v>66.599999999999994</v>
      </c>
      <c r="D91">
        <v>5243669</v>
      </c>
    </row>
    <row r="92" spans="1:4" x14ac:dyDescent="0.3">
      <c r="A92" t="s">
        <v>47</v>
      </c>
      <c r="B92">
        <v>2015</v>
      </c>
      <c r="C92">
        <v>81.099999999999994</v>
      </c>
      <c r="D92">
        <v>5479531</v>
      </c>
    </row>
    <row r="93" spans="1:4" x14ac:dyDescent="0.3">
      <c r="A93" t="s">
        <v>120</v>
      </c>
      <c r="B93">
        <v>2015</v>
      </c>
      <c r="C93">
        <v>62.9</v>
      </c>
      <c r="D93">
        <v>5511976.6799999997</v>
      </c>
    </row>
    <row r="94" spans="1:4" x14ac:dyDescent="0.3">
      <c r="A94" t="s">
        <v>138</v>
      </c>
      <c r="B94">
        <v>2015</v>
      </c>
      <c r="C94">
        <v>66.3</v>
      </c>
      <c r="D94">
        <v>5565284</v>
      </c>
    </row>
    <row r="95" spans="1:4" x14ac:dyDescent="0.3">
      <c r="A95" t="s">
        <v>38</v>
      </c>
      <c r="B95">
        <v>2015</v>
      </c>
      <c r="C95">
        <v>86</v>
      </c>
      <c r="D95">
        <v>5683483</v>
      </c>
    </row>
    <row r="96" spans="1:4" x14ac:dyDescent="0.3">
      <c r="A96" t="s">
        <v>75</v>
      </c>
      <c r="B96">
        <v>2015</v>
      </c>
      <c r="C96">
        <v>74.900000000000006</v>
      </c>
      <c r="D96">
        <v>5851479</v>
      </c>
    </row>
    <row r="97" spans="1:4" x14ac:dyDescent="0.3">
      <c r="A97" t="s">
        <v>42</v>
      </c>
      <c r="B97">
        <v>2015</v>
      </c>
      <c r="C97">
        <v>73.5</v>
      </c>
      <c r="D97">
        <v>6312478</v>
      </c>
    </row>
    <row r="98" spans="1:4" x14ac:dyDescent="0.3">
      <c r="A98" t="s">
        <v>104</v>
      </c>
      <c r="B98">
        <v>2015</v>
      </c>
      <c r="C98">
        <v>74</v>
      </c>
      <c r="D98">
        <v>6639119</v>
      </c>
    </row>
    <row r="99" spans="1:4" x14ac:dyDescent="0.3">
      <c r="A99" t="s">
        <v>48</v>
      </c>
      <c r="B99">
        <v>2015</v>
      </c>
      <c r="C99">
        <v>82.4</v>
      </c>
      <c r="D99">
        <v>6662468</v>
      </c>
    </row>
    <row r="100" spans="1:4" x14ac:dyDescent="0.3">
      <c r="A100" t="s">
        <v>22</v>
      </c>
      <c r="B100">
        <v>2015</v>
      </c>
      <c r="C100">
        <v>74.5</v>
      </c>
      <c r="D100">
        <v>7177991</v>
      </c>
    </row>
    <row r="101" spans="1:4" x14ac:dyDescent="0.3">
      <c r="A101" t="s">
        <v>103</v>
      </c>
      <c r="B101">
        <v>2015</v>
      </c>
      <c r="C101">
        <v>62.9</v>
      </c>
      <c r="D101">
        <v>7919825</v>
      </c>
    </row>
    <row r="102" spans="1:4" x14ac:dyDescent="0.3">
      <c r="A102" t="s">
        <v>128</v>
      </c>
      <c r="B102">
        <v>2015</v>
      </c>
      <c r="C102">
        <v>83.4</v>
      </c>
      <c r="D102">
        <v>8282396</v>
      </c>
    </row>
    <row r="103" spans="1:4" x14ac:dyDescent="0.3">
      <c r="A103" t="s">
        <v>130</v>
      </c>
      <c r="B103">
        <v>2015</v>
      </c>
      <c r="C103">
        <v>69.7</v>
      </c>
      <c r="D103">
        <v>8548651</v>
      </c>
    </row>
    <row r="104" spans="1:4" x14ac:dyDescent="0.3">
      <c r="A104" t="s">
        <v>11</v>
      </c>
      <c r="B104">
        <v>2015</v>
      </c>
      <c r="C104">
        <v>81.5</v>
      </c>
      <c r="D104">
        <v>8633169</v>
      </c>
    </row>
    <row r="105" spans="1:4" x14ac:dyDescent="0.3">
      <c r="A105" t="s">
        <v>14</v>
      </c>
      <c r="B105">
        <v>2015</v>
      </c>
      <c r="C105">
        <v>72.3</v>
      </c>
      <c r="D105">
        <v>9489616</v>
      </c>
    </row>
    <row r="106" spans="1:4" x14ac:dyDescent="0.3">
      <c r="A106" t="s">
        <v>12</v>
      </c>
      <c r="B106">
        <v>2015</v>
      </c>
      <c r="C106">
        <v>72.7</v>
      </c>
      <c r="D106">
        <v>9649341</v>
      </c>
    </row>
    <row r="107" spans="1:4" x14ac:dyDescent="0.3">
      <c r="A107" t="s">
        <v>127</v>
      </c>
      <c r="B107">
        <v>2015</v>
      </c>
      <c r="C107">
        <v>82.4</v>
      </c>
      <c r="D107">
        <v>9799186</v>
      </c>
    </row>
    <row r="108" spans="1:4" x14ac:dyDescent="0.3">
      <c r="A108" t="s">
        <v>45</v>
      </c>
      <c r="B108">
        <v>2015</v>
      </c>
      <c r="C108">
        <v>64.8</v>
      </c>
      <c r="D108">
        <v>9987333</v>
      </c>
    </row>
    <row r="109" spans="1:4" x14ac:dyDescent="0.3">
      <c r="A109" t="s">
        <v>136</v>
      </c>
      <c r="B109">
        <v>2015</v>
      </c>
      <c r="C109">
        <v>75.3</v>
      </c>
      <c r="D109">
        <v>11273661</v>
      </c>
    </row>
    <row r="110" spans="1:4" x14ac:dyDescent="0.3">
      <c r="A110" t="s">
        <v>15</v>
      </c>
      <c r="B110">
        <v>2015</v>
      </c>
      <c r="C110">
        <v>81.099999999999994</v>
      </c>
      <c r="D110">
        <v>11274196</v>
      </c>
    </row>
    <row r="111" spans="1:4" x14ac:dyDescent="0.3">
      <c r="A111" t="s">
        <v>111</v>
      </c>
      <c r="B111">
        <v>2015</v>
      </c>
      <c r="C111">
        <v>66.099999999999994</v>
      </c>
      <c r="D111">
        <v>11629553</v>
      </c>
    </row>
    <row r="112" spans="1:4" x14ac:dyDescent="0.3">
      <c r="A112" t="s">
        <v>106</v>
      </c>
      <c r="B112">
        <v>2015</v>
      </c>
      <c r="C112">
        <v>68.5</v>
      </c>
      <c r="D112">
        <v>11716359</v>
      </c>
    </row>
    <row r="113" spans="1:4" x14ac:dyDescent="0.3">
      <c r="A113" t="s">
        <v>121</v>
      </c>
      <c r="B113">
        <v>2015</v>
      </c>
      <c r="C113">
        <v>57.3</v>
      </c>
      <c r="D113">
        <v>11882136</v>
      </c>
    </row>
    <row r="114" spans="1:4" x14ac:dyDescent="0.3">
      <c r="A114" t="s">
        <v>88</v>
      </c>
      <c r="B114">
        <v>2015</v>
      </c>
      <c r="C114">
        <v>76.7</v>
      </c>
      <c r="D114">
        <v>12589949</v>
      </c>
    </row>
    <row r="115" spans="1:4" x14ac:dyDescent="0.3">
      <c r="A115" t="s">
        <v>114</v>
      </c>
      <c r="B115">
        <v>2015</v>
      </c>
      <c r="C115">
        <v>66.7</v>
      </c>
      <c r="D115">
        <v>14976994</v>
      </c>
    </row>
    <row r="116" spans="1:4" x14ac:dyDescent="0.3">
      <c r="A116" t="s">
        <v>26</v>
      </c>
      <c r="B116">
        <v>2015</v>
      </c>
      <c r="C116">
        <v>68.7</v>
      </c>
      <c r="D116">
        <v>15517635</v>
      </c>
    </row>
    <row r="117" spans="1:4" x14ac:dyDescent="0.3">
      <c r="A117" t="s">
        <v>145</v>
      </c>
      <c r="B117">
        <v>2015</v>
      </c>
      <c r="C117">
        <v>67</v>
      </c>
      <c r="D117">
        <v>15777451</v>
      </c>
    </row>
    <row r="118" spans="1:4" x14ac:dyDescent="0.3">
      <c r="A118" t="s">
        <v>41</v>
      </c>
      <c r="B118">
        <v>2015</v>
      </c>
      <c r="C118">
        <v>76.2</v>
      </c>
      <c r="D118">
        <v>16144368</v>
      </c>
    </row>
    <row r="119" spans="1:4" x14ac:dyDescent="0.3">
      <c r="A119" t="s">
        <v>54</v>
      </c>
      <c r="B119">
        <v>2015</v>
      </c>
      <c r="C119">
        <v>71.900000000000006</v>
      </c>
      <c r="D119">
        <v>16252429</v>
      </c>
    </row>
    <row r="120" spans="1:4" x14ac:dyDescent="0.3">
      <c r="A120" t="s">
        <v>96</v>
      </c>
      <c r="B120">
        <v>2015</v>
      </c>
      <c r="C120">
        <v>81.900000000000006</v>
      </c>
      <c r="D120">
        <v>16939923</v>
      </c>
    </row>
    <row r="121" spans="1:4" x14ac:dyDescent="0.3">
      <c r="A121" t="s">
        <v>71</v>
      </c>
      <c r="B121">
        <v>2015</v>
      </c>
      <c r="C121">
        <v>72</v>
      </c>
      <c r="D121">
        <v>17544126</v>
      </c>
    </row>
    <row r="122" spans="1:4" x14ac:dyDescent="0.3">
      <c r="A122" t="s">
        <v>31</v>
      </c>
      <c r="B122">
        <v>2015</v>
      </c>
      <c r="C122">
        <v>85</v>
      </c>
      <c r="D122">
        <v>17762681</v>
      </c>
    </row>
    <row r="123" spans="1:4" x14ac:dyDescent="0.3">
      <c r="A123" t="s">
        <v>129</v>
      </c>
      <c r="B123">
        <v>2015</v>
      </c>
      <c r="C123">
        <v>64.5</v>
      </c>
      <c r="D123">
        <v>18734987</v>
      </c>
    </row>
    <row r="124" spans="1:4" x14ac:dyDescent="0.3">
      <c r="A124" t="s">
        <v>101</v>
      </c>
      <c r="B124">
        <v>2015</v>
      </c>
      <c r="C124">
        <v>66.400000000000006</v>
      </c>
      <c r="D124">
        <v>18938513</v>
      </c>
    </row>
    <row r="125" spans="1:4" x14ac:dyDescent="0.3">
      <c r="A125" t="s">
        <v>109</v>
      </c>
      <c r="B125">
        <v>2015</v>
      </c>
      <c r="C125">
        <v>75</v>
      </c>
      <c r="D125">
        <v>19815481</v>
      </c>
    </row>
    <row r="126" spans="1:4" x14ac:dyDescent="0.3">
      <c r="A126" t="s">
        <v>98</v>
      </c>
      <c r="B126">
        <v>2015</v>
      </c>
      <c r="C126">
        <v>61.8</v>
      </c>
      <c r="D126">
        <v>19896965</v>
      </c>
    </row>
    <row r="127" spans="1:4" x14ac:dyDescent="0.3">
      <c r="A127" t="s">
        <v>27</v>
      </c>
      <c r="B127">
        <v>2015</v>
      </c>
      <c r="C127">
        <v>57.3</v>
      </c>
      <c r="D127">
        <v>22834522</v>
      </c>
    </row>
    <row r="128" spans="1:4" x14ac:dyDescent="0.3">
      <c r="A128" t="s">
        <v>10</v>
      </c>
      <c r="B128">
        <v>2015</v>
      </c>
      <c r="C128">
        <v>82.8</v>
      </c>
      <c r="D128">
        <v>23789338</v>
      </c>
    </row>
    <row r="129" spans="1:4" x14ac:dyDescent="0.3">
      <c r="A129" t="s">
        <v>52</v>
      </c>
      <c r="B129">
        <v>2015</v>
      </c>
      <c r="C129">
        <v>62.4</v>
      </c>
      <c r="D129">
        <v>27582821</v>
      </c>
    </row>
    <row r="130" spans="1:4" x14ac:dyDescent="0.3">
      <c r="A130" t="s">
        <v>95</v>
      </c>
      <c r="B130">
        <v>2015</v>
      </c>
      <c r="C130">
        <v>69.2</v>
      </c>
      <c r="D130">
        <v>28656282</v>
      </c>
    </row>
    <row r="131" spans="1:4" x14ac:dyDescent="0.3">
      <c r="A131" t="s">
        <v>105</v>
      </c>
      <c r="B131">
        <v>2015</v>
      </c>
      <c r="C131">
        <v>75.5</v>
      </c>
      <c r="D131">
        <v>31376671</v>
      </c>
    </row>
    <row r="132" spans="1:4" x14ac:dyDescent="0.3">
      <c r="A132" t="s">
        <v>4</v>
      </c>
      <c r="B132">
        <v>2015</v>
      </c>
      <c r="C132">
        <v>65</v>
      </c>
      <c r="D132">
        <v>33736494</v>
      </c>
    </row>
    <row r="133" spans="1:4" x14ac:dyDescent="0.3">
      <c r="A133" t="s">
        <v>64</v>
      </c>
      <c r="B133">
        <v>2015</v>
      </c>
      <c r="C133">
        <v>68.900000000000006</v>
      </c>
      <c r="D133">
        <v>36115649</v>
      </c>
    </row>
    <row r="134" spans="1:4" x14ac:dyDescent="0.3">
      <c r="A134" t="s">
        <v>107</v>
      </c>
      <c r="B134">
        <v>2015</v>
      </c>
      <c r="C134">
        <v>77.5</v>
      </c>
      <c r="D134">
        <v>37986412</v>
      </c>
    </row>
    <row r="135" spans="1:4" x14ac:dyDescent="0.3">
      <c r="A135" t="s">
        <v>6</v>
      </c>
      <c r="B135">
        <v>2015</v>
      </c>
      <c r="C135">
        <v>75.599999999999994</v>
      </c>
      <c r="D135">
        <v>39871528</v>
      </c>
    </row>
    <row r="136" spans="1:4" x14ac:dyDescent="0.3">
      <c r="A136" t="s">
        <v>8</v>
      </c>
      <c r="B136">
        <v>2015</v>
      </c>
      <c r="C136">
        <v>76.3</v>
      </c>
      <c r="D136">
        <v>43417765</v>
      </c>
    </row>
    <row r="137" spans="1:4" x14ac:dyDescent="0.3">
      <c r="A137" t="s">
        <v>122</v>
      </c>
      <c r="B137">
        <v>2015</v>
      </c>
      <c r="C137">
        <v>82.8</v>
      </c>
      <c r="D137">
        <v>46447697</v>
      </c>
    </row>
    <row r="138" spans="1:4" x14ac:dyDescent="0.3">
      <c r="A138" t="s">
        <v>72</v>
      </c>
      <c r="B138">
        <v>2015</v>
      </c>
      <c r="C138">
        <v>63.4</v>
      </c>
      <c r="D138">
        <v>47236259</v>
      </c>
    </row>
    <row r="139" spans="1:4" x14ac:dyDescent="0.3">
      <c r="A139" t="s">
        <v>33</v>
      </c>
      <c r="B139">
        <v>2015</v>
      </c>
      <c r="C139">
        <v>74.8</v>
      </c>
      <c r="D139">
        <v>48228697</v>
      </c>
    </row>
    <row r="140" spans="1:4" x14ac:dyDescent="0.3">
      <c r="A140" t="s">
        <v>137</v>
      </c>
      <c r="B140">
        <v>2015</v>
      </c>
      <c r="C140">
        <v>75.8</v>
      </c>
      <c r="D140">
        <v>78271472</v>
      </c>
    </row>
    <row r="141" spans="1:4" x14ac:dyDescent="0.3">
      <c r="A141" t="s">
        <v>51</v>
      </c>
      <c r="B141">
        <v>2015</v>
      </c>
      <c r="C141">
        <v>81</v>
      </c>
      <c r="D141">
        <v>81686611</v>
      </c>
    </row>
    <row r="142" spans="1:4" x14ac:dyDescent="0.3">
      <c r="A142" t="s">
        <v>99</v>
      </c>
      <c r="B142">
        <v>2015</v>
      </c>
      <c r="C142">
        <v>54.5</v>
      </c>
      <c r="D142">
        <v>181181744</v>
      </c>
    </row>
    <row r="143" spans="1:4" x14ac:dyDescent="0.3">
      <c r="A143" t="s">
        <v>63</v>
      </c>
      <c r="B143">
        <v>2015</v>
      </c>
      <c r="C143">
        <v>69.099999999999994</v>
      </c>
      <c r="D143">
        <v>258162113</v>
      </c>
    </row>
  </sheetData>
  <autoFilter ref="C1:C143" xr:uid="{3D5A35CF-9967-4876-B7C6-452CCAFB726D}"/>
  <sortState xmlns:xlrd2="http://schemas.microsoft.com/office/spreadsheetml/2017/richdata2" ref="A2:D143">
    <sortCondition ref="D1:D143"/>
  </sortState>
  <mergeCells count="4">
    <mergeCell ref="H9:L9"/>
    <mergeCell ref="G9:G10"/>
    <mergeCell ref="H18:L18"/>
    <mergeCell ref="G18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malha</dc:creator>
  <cp:lastModifiedBy> </cp:lastModifiedBy>
  <dcterms:created xsi:type="dcterms:W3CDTF">2021-10-07T17:28:12Z</dcterms:created>
  <dcterms:modified xsi:type="dcterms:W3CDTF">2021-10-08T16:06:41Z</dcterms:modified>
</cp:coreProperties>
</file>