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tin\Box\Solpedinn\4 - Communication - Commercial\Contenu à poster\"/>
    </mc:Choice>
  </mc:AlternateContent>
  <xr:revisionPtr revIDLastSave="0" documentId="13_ncr:1_{A1C521AF-567D-4733-92C1-A20BE1C295E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MPLOYES" sheetId="2" r:id="rId1"/>
    <sheet name="CALCULS" sheetId="3" r:id="rId2"/>
    <sheet name="TABLEAU DE BORD" sheetId="4" r:id="rId3"/>
  </sheets>
  <definedNames>
    <definedName name="Segment_Age">#N/A</definedName>
    <definedName name="Segment_Années">#N/A</definedName>
    <definedName name="Segment_Service">#N/A</definedName>
    <definedName name="Segment_Sex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" i="3" l="1"/>
  <c r="AC9" i="3"/>
  <c r="AC8" i="3"/>
  <c r="AC10" i="3"/>
  <c r="AC6" i="3"/>
  <c r="AC11" i="3"/>
</calcChain>
</file>

<file path=xl/sharedStrings.xml><?xml version="1.0" encoding="utf-8"?>
<sst xmlns="http://schemas.openxmlformats.org/spreadsheetml/2006/main" count="298" uniqueCount="119">
  <si>
    <t>Matricule</t>
  </si>
  <si>
    <t>Service</t>
  </si>
  <si>
    <t>Sexe</t>
  </si>
  <si>
    <t>Age</t>
  </si>
  <si>
    <t>Rému.</t>
  </si>
  <si>
    <t>Norma H.</t>
  </si>
  <si>
    <t>Produit</t>
  </si>
  <si>
    <t>Femme</t>
  </si>
  <si>
    <t>Xavier E.</t>
  </si>
  <si>
    <t>Homme</t>
  </si>
  <si>
    <t>Jean P.</t>
  </si>
  <si>
    <t>Marketing</t>
  </si>
  <si>
    <t>Félicie P.</t>
  </si>
  <si>
    <t>RH</t>
  </si>
  <si>
    <t>Sam H.</t>
  </si>
  <si>
    <t>Vincent K.</t>
  </si>
  <si>
    <t>Finance</t>
  </si>
  <si>
    <t>Terry B.</t>
  </si>
  <si>
    <t>Samira O.</t>
  </si>
  <si>
    <t>Jade F.</t>
  </si>
  <si>
    <t>Stratégie</t>
  </si>
  <si>
    <t>Guy K.</t>
  </si>
  <si>
    <t>Commercial</t>
  </si>
  <si>
    <t>Tim A.</t>
  </si>
  <si>
    <t>Laure F.</t>
  </si>
  <si>
    <t>Lorie K.</t>
  </si>
  <si>
    <t>Didiane G.</t>
  </si>
  <si>
    <t>Armand P.</t>
  </si>
  <si>
    <t>Frontino K.</t>
  </si>
  <si>
    <t>Damien E.</t>
  </si>
  <si>
    <t>Vernon H.</t>
  </si>
  <si>
    <t>Geoffrey C.</t>
  </si>
  <si>
    <t>Mélodie G.</t>
  </si>
  <si>
    <t>Logistique</t>
  </si>
  <si>
    <t>Aurélie P.</t>
  </si>
  <si>
    <t>Hélène B.</t>
  </si>
  <si>
    <t>Autre</t>
  </si>
  <si>
    <t>Timothée P.</t>
  </si>
  <si>
    <t>Alicia B.</t>
  </si>
  <si>
    <t>Oscar V.</t>
  </si>
  <si>
    <t>Fletcher Q.</t>
  </si>
  <si>
    <t>Adélaïde E.</t>
  </si>
  <si>
    <t>Sylvain H.</t>
  </si>
  <si>
    <t>Djibril G.</t>
  </si>
  <si>
    <t>Geoffrey N.</t>
  </si>
  <si>
    <t>Sébastien T.</t>
  </si>
  <si>
    <t>Juridique</t>
  </si>
  <si>
    <t>Quentin O.</t>
  </si>
  <si>
    <t>Eric C.</t>
  </si>
  <si>
    <t>James A.</t>
  </si>
  <si>
    <t>Séverine G.</t>
  </si>
  <si>
    <t>Lalou F.</t>
  </si>
  <si>
    <t>Thaïs V.</t>
  </si>
  <si>
    <t>Sarah C.</t>
  </si>
  <si>
    <t>Vivien K.</t>
  </si>
  <si>
    <t>Vincent R.</t>
  </si>
  <si>
    <t>Thomas G.</t>
  </si>
  <si>
    <t>Heloïse A.</t>
  </si>
  <si>
    <t>Sarah G.</t>
  </si>
  <si>
    <t>Louise C.</t>
  </si>
  <si>
    <t>Gérard P.</t>
  </si>
  <si>
    <t>Patrick Q.</t>
  </si>
  <si>
    <t>Benoît C.</t>
  </si>
  <si>
    <t>Samia B.</t>
  </si>
  <si>
    <t>Amina H.</t>
  </si>
  <si>
    <t>Léo P.</t>
  </si>
  <si>
    <t>Rida F.</t>
  </si>
  <si>
    <t>Gaspard P.</t>
  </si>
  <si>
    <t>Mélanie H.</t>
  </si>
  <si>
    <t>Mélanie K.</t>
  </si>
  <si>
    <t>Pierre H.</t>
  </si>
  <si>
    <t>Emmanuel B.</t>
  </si>
  <si>
    <t>Lily B.</t>
  </si>
  <si>
    <t>Clémence B.</t>
  </si>
  <si>
    <t>Kim E.</t>
  </si>
  <si>
    <t>Ulrich V.</t>
  </si>
  <si>
    <t>Aminata L.</t>
  </si>
  <si>
    <t>Maëlle H.</t>
  </si>
  <si>
    <t>Clément U.</t>
  </si>
  <si>
    <t>Jérôme W.</t>
  </si>
  <si>
    <t>Géraldine F.</t>
  </si>
  <si>
    <t>Sandrine B.</t>
  </si>
  <si>
    <t>Simon S.</t>
  </si>
  <si>
    <t>Zoé K.</t>
  </si>
  <si>
    <t>Développement</t>
  </si>
  <si>
    <t>Date d'embauche</t>
  </si>
  <si>
    <t>Total général</t>
  </si>
  <si>
    <t>Nombre de Matricule</t>
  </si>
  <si>
    <t>Effectif</t>
  </si>
  <si>
    <t>Rému. Totale</t>
  </si>
  <si>
    <t>&lt;20</t>
  </si>
  <si>
    <t>&gt;60</t>
  </si>
  <si>
    <t>Tranche d'âges</t>
  </si>
  <si>
    <t>2016</t>
  </si>
  <si>
    <t>2017</t>
  </si>
  <si>
    <t>2018</t>
  </si>
  <si>
    <t>2019</t>
  </si>
  <si>
    <t>2020</t>
  </si>
  <si>
    <t>2021</t>
  </si>
  <si>
    <t>2022</t>
  </si>
  <si>
    <t>2023</t>
  </si>
  <si>
    <t>Embauche</t>
  </si>
  <si>
    <t>Effectif cumulé</t>
  </si>
  <si>
    <t>Rému. Moyenne</t>
  </si>
  <si>
    <t>Info pour cartes</t>
  </si>
  <si>
    <t>Total</t>
  </si>
  <si>
    <t>Totale</t>
  </si>
  <si>
    <t>Moyenne</t>
  </si>
  <si>
    <t>Moyen</t>
  </si>
  <si>
    <t>Age moyen</t>
  </si>
  <si>
    <t>Graphique 1</t>
  </si>
  <si>
    <t>Graphique 2</t>
  </si>
  <si>
    <t>Graphique 3</t>
  </si>
  <si>
    <t>Graphique 4</t>
  </si>
  <si>
    <t>Graphique 5</t>
  </si>
  <si>
    <t>20-29</t>
  </si>
  <si>
    <t>30-39</t>
  </si>
  <si>
    <t>40-49</t>
  </si>
  <si>
    <t>50-60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</si>
</sst>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 applyProtection="1">
      <alignment horizontal="right" vertical="center" indent="1"/>
      <protection hidden="1"/>
    </xf>
    <xf numFmtId="0" fontId="3" fillId="0" borderId="0" xfId="0" applyFont="1" applyAlignment="1" applyProtection="1">
      <alignment horizontal="left" vertical="center" inden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right" vertical="center" inden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14" fontId="3" fillId="0" borderId="0" xfId="0" applyNumberFormat="1" applyFont="1" applyAlignment="1" applyProtection="1">
      <alignment horizontal="center" vertical="center"/>
      <protection hidden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4" fillId="5" borderId="1" xfId="0" applyFont="1" applyFill="1" applyBorder="1" applyAlignment="1">
      <alignment horizontal="right" inden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right" indent="1"/>
    </xf>
    <xf numFmtId="1" fontId="0" fillId="0" borderId="0" xfId="0" applyNumberFormat="1"/>
    <xf numFmtId="165" fontId="0" fillId="2" borderId="1" xfId="0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\ &quot;€&quot;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[Solpedinn - Créer un tableau de bord RH #2.xlsx]CALCULS!Tableau croisé dynamique3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1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</a:rPr>
              <a:t>Effectif par service</a:t>
            </a:r>
          </a:p>
        </c:rich>
      </c:tx>
      <c:layout>
        <c:manualLayout>
          <c:xMode val="edge"/>
          <c:yMode val="edge"/>
          <c:x val="1.736789151356082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1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CALCULS!$I$5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CALCULS!$H$6:$H$16</c:f>
              <c:strCache>
                <c:ptCount val="10"/>
                <c:pt idx="0">
                  <c:v>Commercial</c:v>
                </c:pt>
                <c:pt idx="1">
                  <c:v>Développement</c:v>
                </c:pt>
                <c:pt idx="2">
                  <c:v>Finance</c:v>
                </c:pt>
                <c:pt idx="3">
                  <c:v>Juridique</c:v>
                </c:pt>
                <c:pt idx="4">
                  <c:v>Logistique</c:v>
                </c:pt>
                <c:pt idx="5">
                  <c:v>Marketing</c:v>
                </c:pt>
                <c:pt idx="6">
                  <c:v>Produit</c:v>
                </c:pt>
                <c:pt idx="7">
                  <c:v>RH</c:v>
                </c:pt>
                <c:pt idx="8">
                  <c:v>Stratégie</c:v>
                </c:pt>
                <c:pt idx="9">
                  <c:v>Autre</c:v>
                </c:pt>
              </c:strCache>
            </c:strRef>
          </c:cat>
          <c:val>
            <c:numRef>
              <c:f>CALCULS!$I$6:$I$16</c:f>
              <c:numCache>
                <c:formatCode>General</c:formatCode>
                <c:ptCount val="10"/>
                <c:pt idx="0">
                  <c:v>8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9-4E41-ADB8-47EE5882E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29997135"/>
        <c:axId val="1830008655"/>
      </c:barChart>
      <c:catAx>
        <c:axId val="182999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08655"/>
        <c:crosses val="autoZero"/>
        <c:auto val="1"/>
        <c:lblAlgn val="ctr"/>
        <c:lblOffset val="100"/>
        <c:noMultiLvlLbl val="0"/>
      </c:catAx>
      <c:valAx>
        <c:axId val="1830008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2999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[Solpedinn - Créer un tableau de bord RH #2.xlsx]CALCULS!Tableau croisé dynamique4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</a:rPr>
              <a:t>Rémunération totale par service</a:t>
            </a:r>
          </a:p>
        </c:rich>
      </c:tx>
      <c:layout>
        <c:manualLayout>
          <c:xMode val="edge"/>
          <c:yMode val="edge"/>
          <c:x val="1.855555555555557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CALCULS!$L$5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CALCULS!$K$6:$K$16</c:f>
              <c:strCache>
                <c:ptCount val="10"/>
                <c:pt idx="0">
                  <c:v>Commercial</c:v>
                </c:pt>
                <c:pt idx="1">
                  <c:v>Développement</c:v>
                </c:pt>
                <c:pt idx="2">
                  <c:v>Finance</c:v>
                </c:pt>
                <c:pt idx="3">
                  <c:v>Juridique</c:v>
                </c:pt>
                <c:pt idx="4">
                  <c:v>Logistique</c:v>
                </c:pt>
                <c:pt idx="5">
                  <c:v>Marketing</c:v>
                </c:pt>
                <c:pt idx="6">
                  <c:v>Produit</c:v>
                </c:pt>
                <c:pt idx="7">
                  <c:v>RH</c:v>
                </c:pt>
                <c:pt idx="8">
                  <c:v>Stratégie</c:v>
                </c:pt>
                <c:pt idx="9">
                  <c:v>Autre</c:v>
                </c:pt>
              </c:strCache>
            </c:strRef>
          </c:cat>
          <c:val>
            <c:numRef>
              <c:f>CALCULS!$L$6:$L$16</c:f>
              <c:numCache>
                <c:formatCode>#\ ##0\ "€"</c:formatCode>
                <c:ptCount val="10"/>
                <c:pt idx="0">
                  <c:v>501040</c:v>
                </c:pt>
                <c:pt idx="1">
                  <c:v>552340</c:v>
                </c:pt>
                <c:pt idx="2">
                  <c:v>433580</c:v>
                </c:pt>
                <c:pt idx="3">
                  <c:v>122859</c:v>
                </c:pt>
                <c:pt idx="4">
                  <c:v>256066</c:v>
                </c:pt>
                <c:pt idx="5">
                  <c:v>717663</c:v>
                </c:pt>
                <c:pt idx="6">
                  <c:v>495314</c:v>
                </c:pt>
                <c:pt idx="7">
                  <c:v>272928</c:v>
                </c:pt>
                <c:pt idx="8">
                  <c:v>386533</c:v>
                </c:pt>
                <c:pt idx="9">
                  <c:v>262081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B-4AF5-8DBE-8DF419CF7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30009615"/>
        <c:axId val="1830006735"/>
      </c:barChart>
      <c:catAx>
        <c:axId val="183000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06735"/>
        <c:crosses val="autoZero"/>
        <c:auto val="1"/>
        <c:lblAlgn val="ctr"/>
        <c:lblOffset val="100"/>
        <c:noMultiLvlLbl val="0"/>
      </c:catAx>
      <c:valAx>
        <c:axId val="1830006735"/>
        <c:scaling>
          <c:orientation val="minMax"/>
        </c:scaling>
        <c:delete val="1"/>
        <c:axPos val="l"/>
        <c:numFmt formatCode="#\ ##0\ &quot;€&quot;" sourceLinked="1"/>
        <c:majorTickMark val="none"/>
        <c:minorTickMark val="none"/>
        <c:tickLblPos val="nextTo"/>
        <c:crossAx val="183000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[Solpedinn - Créer un tableau de bord RH #2.xlsx]CALCULS!Tableau croisé dynamique5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1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</a:rPr>
              <a:t>Effectif et rémunération totale</a:t>
            </a:r>
            <a:r>
              <a:rPr lang="en-US" sz="110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</a:t>
            </a:r>
            <a:br>
              <a:rPr lang="en-US" sz="1100" baseline="0">
                <a:solidFill>
                  <a:schemeClr val="tx1">
                    <a:lumMod val="50000"/>
                    <a:lumOff val="50000"/>
                  </a:schemeClr>
                </a:solidFill>
              </a:rPr>
            </a:br>
            <a:r>
              <a:rPr lang="en-US" sz="110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(masse salariale) par sexe</a:t>
            </a:r>
            <a:endParaRPr lang="en-US" sz="1100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2.2312499999999989E-2"/>
          <c:y val="2.822222222222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1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856081871345033"/>
          <c:y val="0.20301103500761036"/>
          <c:w val="0.59726432748538016"/>
          <c:h val="0.77726179604261791"/>
        </c:manualLayout>
      </c:layout>
      <c:doughnutChart>
        <c:varyColors val="1"/>
        <c:ser>
          <c:idx val="0"/>
          <c:order val="0"/>
          <c:tx>
            <c:strRef>
              <c:f>CALCULS!$O$5</c:f>
              <c:strCache>
                <c:ptCount val="1"/>
                <c:pt idx="0">
                  <c:v>Effectif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47-4000-90A0-6A0CC2D363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47-4000-90A0-6A0CC2D363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CALCULS!$N$6:$N$8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CALCULS!$O$6:$O$8</c:f>
              <c:numCache>
                <c:formatCode>General</c:formatCode>
                <c:ptCount val="2"/>
                <c:pt idx="0">
                  <c:v>31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47-4000-90A0-6A0CC2D363A2}"/>
            </c:ext>
          </c:extLst>
        </c:ser>
        <c:ser>
          <c:idx val="1"/>
          <c:order val="1"/>
          <c:tx>
            <c:strRef>
              <c:f>CALCULS!$P$5</c:f>
              <c:strCache>
                <c:ptCount val="1"/>
                <c:pt idx="0">
                  <c:v>Rému. 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D47-4000-90A0-6A0CC2D363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D47-4000-90A0-6A0CC2D363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CALCULS!$N$6:$N$8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CALCULS!$P$6:$P$8</c:f>
              <c:numCache>
                <c:formatCode>#\ ##0\ "€"</c:formatCode>
                <c:ptCount val="2"/>
                <c:pt idx="0">
                  <c:v>1950995</c:v>
                </c:pt>
                <c:pt idx="1">
                  <c:v>2049409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47-4000-90A0-6A0CC2D36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[Solpedinn - Créer un tableau de bord RH #2.xlsx]CALCULS!Tableau croisé dynamique8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</a:rPr>
              <a:t>Effectif par âge</a:t>
            </a:r>
            <a:r>
              <a:rPr lang="en-US" sz="110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et par sexe</a:t>
            </a:r>
            <a:endParaRPr lang="en-US" sz="1100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3.9591666666666643E-2"/>
          <c:y val="2.822222222222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CALCULS!$S$5:$S$6</c:f>
              <c:strCache>
                <c:ptCount val="1"/>
                <c:pt idx="0">
                  <c:v>Femme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CALCULS!$R$7:$R$13</c:f>
              <c:strCache>
                <c:ptCount val="6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50-60</c:v>
                </c:pt>
                <c:pt idx="5">
                  <c:v>&gt;60</c:v>
                </c:pt>
              </c:strCache>
            </c:strRef>
          </c:cat>
          <c:val>
            <c:numRef>
              <c:f>CALCULS!$S$7:$S$13</c:f>
              <c:numCache>
                <c:formatCode>General</c:formatCode>
                <c:ptCount val="6"/>
                <c:pt idx="1">
                  <c:v>9</c:v>
                </c:pt>
                <c:pt idx="2">
                  <c:v>9</c:v>
                </c:pt>
                <c:pt idx="3">
                  <c:v>3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3-42BB-BC0F-FF64ED64DC2C}"/>
            </c:ext>
          </c:extLst>
        </c:ser>
        <c:ser>
          <c:idx val="1"/>
          <c:order val="1"/>
          <c:tx>
            <c:strRef>
              <c:f>CALCULS!$T$5:$T$6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CALCULS!$R$7:$R$13</c:f>
              <c:strCache>
                <c:ptCount val="6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50-60</c:v>
                </c:pt>
                <c:pt idx="5">
                  <c:v>&gt;60</c:v>
                </c:pt>
              </c:strCache>
            </c:strRef>
          </c:cat>
          <c:val>
            <c:numRef>
              <c:f>CALCULS!$T$7:$T$13</c:f>
              <c:numCache>
                <c:formatCode>General</c:formatCode>
                <c:ptCount val="6"/>
                <c:pt idx="0">
                  <c:v>1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8-4453-AE67-8FB025A3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3241311"/>
        <c:axId val="913227391"/>
      </c:barChart>
      <c:catAx>
        <c:axId val="91324131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27391"/>
        <c:crosses val="autoZero"/>
        <c:auto val="1"/>
        <c:lblAlgn val="ctr"/>
        <c:lblOffset val="100"/>
        <c:noMultiLvlLbl val="0"/>
      </c:catAx>
      <c:valAx>
        <c:axId val="913227391"/>
        <c:scaling>
          <c:orientation val="maxMin"/>
        </c:scaling>
        <c:delete val="1"/>
        <c:axPos val="b"/>
        <c:numFmt formatCode="General" sourceLinked="1"/>
        <c:majorTickMark val="none"/>
        <c:minorTickMark val="none"/>
        <c:tickLblPos val="nextTo"/>
        <c:crossAx val="91324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[Solpedinn - Créer un tableau de bord RH #2.xlsx]CALCULS!Tableau croisé dynamique8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1"/>
                </a:solidFill>
              </a:rPr>
              <a:t>Effectif par tranche d'âges</a:t>
            </a:r>
          </a:p>
        </c:rich>
      </c:tx>
      <c:layout>
        <c:manualLayout>
          <c:xMode val="edge"/>
          <c:yMode val="edge"/>
          <c:x val="3.9591666666666643E-2"/>
          <c:y val="2.822222222222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CALCULS!$S$5:$S$6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CALCULS!$R$7:$R$13</c:f>
              <c:strCache>
                <c:ptCount val="6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50-60</c:v>
                </c:pt>
                <c:pt idx="5">
                  <c:v>&gt;60</c:v>
                </c:pt>
              </c:strCache>
            </c:strRef>
          </c:cat>
          <c:val>
            <c:numRef>
              <c:f>CALCULS!$S$7:$S$13</c:f>
              <c:numCache>
                <c:formatCode>General</c:formatCode>
                <c:ptCount val="6"/>
                <c:pt idx="1">
                  <c:v>9</c:v>
                </c:pt>
                <c:pt idx="2">
                  <c:v>9</c:v>
                </c:pt>
                <c:pt idx="3">
                  <c:v>3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8-4FEE-91F6-E68EFAFCC939}"/>
            </c:ext>
          </c:extLst>
        </c:ser>
        <c:ser>
          <c:idx val="1"/>
          <c:order val="1"/>
          <c:tx>
            <c:strRef>
              <c:f>CALCULS!$T$5:$T$6</c:f>
              <c:strCache>
                <c:ptCount val="1"/>
                <c:pt idx="0">
                  <c:v>Homme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CALCULS!$R$7:$R$13</c:f>
              <c:strCache>
                <c:ptCount val="6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50-60</c:v>
                </c:pt>
                <c:pt idx="5">
                  <c:v>&gt;60</c:v>
                </c:pt>
              </c:strCache>
            </c:strRef>
          </c:cat>
          <c:val>
            <c:numRef>
              <c:f>CALCULS!$T$7:$T$13</c:f>
              <c:numCache>
                <c:formatCode>General</c:formatCode>
                <c:ptCount val="6"/>
                <c:pt idx="0">
                  <c:v>1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7-401F-A2E1-735643F92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3241311"/>
        <c:axId val="913227391"/>
      </c:barChart>
      <c:catAx>
        <c:axId val="913241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27391"/>
        <c:crosses val="autoZero"/>
        <c:auto val="1"/>
        <c:lblAlgn val="ctr"/>
        <c:lblOffset val="100"/>
        <c:noMultiLvlLbl val="0"/>
      </c:catAx>
      <c:valAx>
        <c:axId val="913227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324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[Solpedinn - Créer un tableau de bord RH #2.xlsx]CALCULS!Tableau croisé dynamique6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</a:rPr>
              <a:t>Embauches</a:t>
            </a:r>
            <a:r>
              <a:rPr lang="en-US" sz="110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et effectif par année</a:t>
            </a:r>
            <a:endParaRPr lang="en-US" sz="1100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1.4031944444444456E-2"/>
          <c:y val="2.822222222222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CALCULS!$X$5</c:f>
              <c:strCache>
                <c:ptCount val="1"/>
                <c:pt idx="0">
                  <c:v>Embauche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CALCULS!$W$6:$W$14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CALCULS!$X$6:$X$14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4-4123-8E18-31AE1529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913229311"/>
        <c:axId val="913230271"/>
      </c:barChart>
      <c:lineChart>
        <c:grouping val="standard"/>
        <c:varyColors val="0"/>
        <c:ser>
          <c:idx val="1"/>
          <c:order val="1"/>
          <c:tx>
            <c:strRef>
              <c:f>CALCULS!$Y$5</c:f>
              <c:strCache>
                <c:ptCount val="1"/>
                <c:pt idx="0">
                  <c:v>Effectif cumulé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CALCULS!$W$6:$W$14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CALCULS!$Y$6:$Y$14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29</c:v>
                </c:pt>
                <c:pt idx="6">
                  <c:v>40</c:v>
                </c:pt>
                <c:pt idx="7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4-4123-8E18-31AE1529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229311"/>
        <c:axId val="913230271"/>
      </c:lineChart>
      <c:catAx>
        <c:axId val="91322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30271"/>
        <c:crosses val="autoZero"/>
        <c:auto val="1"/>
        <c:lblAlgn val="ctr"/>
        <c:lblOffset val="100"/>
        <c:noMultiLvlLbl val="0"/>
      </c:catAx>
      <c:valAx>
        <c:axId val="91323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2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svg"/><Relationship Id="rId5" Type="http://schemas.openxmlformats.org/officeDocument/2006/relationships/chart" Target="../charts/chart5.xml"/><Relationship Id="rId10" Type="http://schemas.openxmlformats.org/officeDocument/2006/relationships/image" Target="../media/image4.svg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9</xdr:row>
      <xdr:rowOff>71400</xdr:rowOff>
    </xdr:from>
    <xdr:to>
      <xdr:col>5</xdr:col>
      <xdr:colOff>372000</xdr:colOff>
      <xdr:row>14</xdr:row>
      <xdr:rowOff>72900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rvice 1">
              <a:extLst>
                <a:ext uri="{FF2B5EF4-FFF2-40B4-BE49-F238E27FC236}">
                  <a16:creationId xmlns:a16="http://schemas.microsoft.com/office/drawing/2014/main" id="{896FD371-0AD7-47AB-89CD-10BD1EA550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rvic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031" y="1785900"/>
              <a:ext cx="3420000" cy="95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5</xdr:row>
      <xdr:rowOff>0</xdr:rowOff>
    </xdr:from>
    <xdr:to>
      <xdr:col>2</xdr:col>
      <xdr:colOff>498000</xdr:colOff>
      <xdr:row>8</xdr:row>
      <xdr:rowOff>184500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exe 2">
              <a:extLst>
                <a:ext uri="{FF2B5EF4-FFF2-40B4-BE49-F238E27FC236}">
                  <a16:creationId xmlns:a16="http://schemas.microsoft.com/office/drawing/2014/main" id="{FB485479-2882-4CA6-AEEB-C3FF6E92CF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031" y="952500"/>
              <a:ext cx="1260000" cy="75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547692</xdr:colOff>
      <xdr:row>5</xdr:row>
      <xdr:rowOff>0</xdr:rowOff>
    </xdr:from>
    <xdr:to>
      <xdr:col>12</xdr:col>
      <xdr:colOff>757692</xdr:colOff>
      <xdr:row>18</xdr:row>
      <xdr:rowOff>151500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667FA5C-8015-48BC-91B6-8AD81ADBA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547693</xdr:colOff>
      <xdr:row>19</xdr:row>
      <xdr:rowOff>119064</xdr:rowOff>
    </xdr:from>
    <xdr:to>
      <xdr:col>12</xdr:col>
      <xdr:colOff>757693</xdr:colOff>
      <xdr:row>33</xdr:row>
      <xdr:rowOff>80064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FA8A72C-1236-41A3-A2CF-75598256F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250029</xdr:colOff>
      <xdr:row>19</xdr:row>
      <xdr:rowOff>119064</xdr:rowOff>
    </xdr:from>
    <xdr:to>
      <xdr:col>5</xdr:col>
      <xdr:colOff>371998</xdr:colOff>
      <xdr:row>33</xdr:row>
      <xdr:rowOff>80064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7B55D0C1-FBD6-4898-AC7C-7C276D2A2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178607</xdr:colOff>
      <xdr:row>19</xdr:row>
      <xdr:rowOff>119064</xdr:rowOff>
    </xdr:from>
    <xdr:to>
      <xdr:col>17</xdr:col>
      <xdr:colOff>298607</xdr:colOff>
      <xdr:row>33</xdr:row>
      <xdr:rowOff>80064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E666F2E8-0A1D-4B8F-AE71-A66787BFA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16</xdr:col>
      <xdr:colOff>640504</xdr:colOff>
      <xdr:row>19</xdr:row>
      <xdr:rowOff>119064</xdr:rowOff>
    </xdr:from>
    <xdr:to>
      <xdr:col>20</xdr:col>
      <xdr:colOff>760504</xdr:colOff>
      <xdr:row>33</xdr:row>
      <xdr:rowOff>80064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37E0951B-479D-4B77-9CD1-00504B63F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13</xdr:col>
      <xdr:colOff>190504</xdr:colOff>
      <xdr:row>4</xdr:row>
      <xdr:rowOff>190499</xdr:rowOff>
    </xdr:from>
    <xdr:to>
      <xdr:col>20</xdr:col>
      <xdr:colOff>760504</xdr:colOff>
      <xdr:row>18</xdr:row>
      <xdr:rowOff>151499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5B7D509E-BE1A-4BAE-A9B1-13FE28558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5</xdr:col>
      <xdr:colOff>547687</xdr:colOff>
      <xdr:row>1</xdr:row>
      <xdr:rowOff>47624</xdr:rowOff>
    </xdr:from>
    <xdr:to>
      <xdr:col>7</xdr:col>
      <xdr:colOff>571687</xdr:colOff>
      <xdr:row>4</xdr:row>
      <xdr:rowOff>16124</xdr:rowOff>
    </xdr:to>
    <xdr:grpSp>
      <xdr:nvGrpSpPr>
        <xdr:cNvPr id="44" name="Groupe 43">
          <a:extLst>
            <a:ext uri="{FF2B5EF4-FFF2-40B4-BE49-F238E27FC236}">
              <a16:creationId xmlns:a16="http://schemas.microsoft.com/office/drawing/2014/main" id="{0FB87A5A-58BC-9ADE-4C73-2047A1B923C2}"/>
            </a:ext>
          </a:extLst>
        </xdr:cNvPr>
        <xdr:cNvGrpSpPr/>
      </xdr:nvGrpSpPr>
      <xdr:grpSpPr>
        <a:xfrm>
          <a:off x="3845718" y="238124"/>
          <a:ext cx="1548000" cy="540000"/>
          <a:chOff x="4107657" y="238124"/>
          <a:chExt cx="1548000" cy="540000"/>
        </a:xfrm>
      </xdr:grpSpPr>
      <xdr:sp macro="" textlink="">
        <xdr:nvSpPr>
          <xdr:cNvPr id="25" name="Rectangle : coins arrondis 24">
            <a:extLst>
              <a:ext uri="{FF2B5EF4-FFF2-40B4-BE49-F238E27FC236}">
                <a16:creationId xmlns:a16="http://schemas.microsoft.com/office/drawing/2014/main" id="{D9E02D2E-CD52-5282-6F48-39309CE87466}"/>
              </a:ext>
            </a:extLst>
          </xdr:cNvPr>
          <xdr:cNvSpPr/>
        </xdr:nvSpPr>
        <xdr:spPr>
          <a:xfrm>
            <a:off x="4107657" y="238124"/>
            <a:ext cx="1548000" cy="5400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  <a:effectLst>
            <a:outerShdw blurRad="63500" sx="101000" sy="101000" algn="ctr" rotWithShape="0">
              <a:schemeClr val="tx1">
                <a:lumMod val="50000"/>
                <a:lumOff val="50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</a:rPr>
              <a:t>Effectif</a:t>
            </a:r>
          </a:p>
        </xdr:txBody>
      </xdr:sp>
      <xdr:sp macro="" textlink="CALCULS!AC6">
        <xdr:nvSpPr>
          <xdr:cNvPr id="26" name="Rectangle 25">
            <a:extLst>
              <a:ext uri="{FF2B5EF4-FFF2-40B4-BE49-F238E27FC236}">
                <a16:creationId xmlns:a16="http://schemas.microsoft.com/office/drawing/2014/main" id="{1CC7D596-B508-FC9B-C4BE-29F1AFB261AA}"/>
              </a:ext>
            </a:extLst>
          </xdr:cNvPr>
          <xdr:cNvSpPr/>
        </xdr:nvSpPr>
        <xdr:spPr>
          <a:xfrm>
            <a:off x="4881567" y="346124"/>
            <a:ext cx="648000" cy="3240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4925BAA-23A6-4DA9-A8B1-56B427E32E3A}" type="TxLink">
              <a:rPr lang="en-US" sz="1800" b="1" i="0" u="none" strike="noStrike">
                <a:solidFill>
                  <a:schemeClr val="accent1"/>
                </a:solidFill>
                <a:latin typeface="Calibri"/>
                <a:cs typeface="Calibri"/>
              </a:rPr>
              <a:pPr algn="ctr"/>
              <a:t>68</a:t>
            </a:fld>
            <a:endParaRPr lang="en-US" sz="1800" b="1">
              <a:solidFill>
                <a:schemeClr val="accent1"/>
              </a:solidFill>
            </a:endParaRPr>
          </a:p>
        </xdr:txBody>
      </xdr:sp>
    </xdr:grpSp>
    <xdr:clientData/>
  </xdr:twoCellAnchor>
  <xdr:twoCellAnchor editAs="absolute">
    <xdr:from>
      <xdr:col>8</xdr:col>
      <xdr:colOff>5120</xdr:colOff>
      <xdr:row>1</xdr:row>
      <xdr:rowOff>47624</xdr:rowOff>
    </xdr:from>
    <xdr:to>
      <xdr:col>10</xdr:col>
      <xdr:colOff>29120</xdr:colOff>
      <xdr:row>4</xdr:row>
      <xdr:rowOff>16124</xdr:rowOff>
    </xdr:to>
    <xdr:grpSp>
      <xdr:nvGrpSpPr>
        <xdr:cNvPr id="45" name="Groupe 44">
          <a:extLst>
            <a:ext uri="{FF2B5EF4-FFF2-40B4-BE49-F238E27FC236}">
              <a16:creationId xmlns:a16="http://schemas.microsoft.com/office/drawing/2014/main" id="{5D6861F6-AD98-F6CA-E2D2-198084FF1677}"/>
            </a:ext>
          </a:extLst>
        </xdr:cNvPr>
        <xdr:cNvGrpSpPr/>
      </xdr:nvGrpSpPr>
      <xdr:grpSpPr>
        <a:xfrm>
          <a:off x="5589151" y="238124"/>
          <a:ext cx="1548000" cy="540000"/>
          <a:chOff x="5837028" y="238124"/>
          <a:chExt cx="1548000" cy="540000"/>
        </a:xfrm>
      </xdr:grpSpPr>
      <xdr:sp macro="" textlink="">
        <xdr:nvSpPr>
          <xdr:cNvPr id="27" name="Rectangle : coins arrondis 26">
            <a:extLst>
              <a:ext uri="{FF2B5EF4-FFF2-40B4-BE49-F238E27FC236}">
                <a16:creationId xmlns:a16="http://schemas.microsoft.com/office/drawing/2014/main" id="{45721FF1-6EB7-462F-98F4-A282815FDF2E}"/>
              </a:ext>
            </a:extLst>
          </xdr:cNvPr>
          <xdr:cNvSpPr/>
        </xdr:nvSpPr>
        <xdr:spPr>
          <a:xfrm>
            <a:off x="5837028" y="238124"/>
            <a:ext cx="1548000" cy="5400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  <a:effectLst>
            <a:outerShdw blurRad="63500" sx="101000" sy="101000" algn="ctr" rotWithShape="0">
              <a:schemeClr val="tx1">
                <a:lumMod val="50000"/>
                <a:lumOff val="50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</a:rPr>
              <a:t>Effectif</a:t>
            </a:r>
          </a:p>
          <a:p>
            <a:pPr algn="l"/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</a:rPr>
              <a:t>femme</a:t>
            </a:r>
          </a:p>
        </xdr:txBody>
      </xdr:sp>
      <xdr:sp macro="" textlink="CALCULS!AC7">
        <xdr:nvSpPr>
          <xdr:cNvPr id="28" name="Rectangle 27">
            <a:extLst>
              <a:ext uri="{FF2B5EF4-FFF2-40B4-BE49-F238E27FC236}">
                <a16:creationId xmlns:a16="http://schemas.microsoft.com/office/drawing/2014/main" id="{FF90E77B-0F35-413D-96CF-BB790A5A4A18}"/>
              </a:ext>
            </a:extLst>
          </xdr:cNvPr>
          <xdr:cNvSpPr/>
        </xdr:nvSpPr>
        <xdr:spPr>
          <a:xfrm>
            <a:off x="6610938" y="346124"/>
            <a:ext cx="648000" cy="3240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D471C9F-A546-4538-BC55-D936F5509EC1}" type="TxLink">
              <a:rPr lang="en-US" sz="1800" b="1" i="0" u="none" strike="noStrike">
                <a:solidFill>
                  <a:schemeClr val="accent1"/>
                </a:solidFill>
                <a:latin typeface="Calibri"/>
                <a:cs typeface="Calibri"/>
              </a:rPr>
              <a:pPr algn="ctr"/>
              <a:t>31</a:t>
            </a:fld>
            <a:endParaRPr lang="en-US" sz="5400" b="1">
              <a:solidFill>
                <a:schemeClr val="accent1"/>
              </a:solidFill>
            </a:endParaRPr>
          </a:p>
        </xdr:txBody>
      </xdr:sp>
    </xdr:grpSp>
    <xdr:clientData/>
  </xdr:twoCellAnchor>
  <xdr:twoCellAnchor editAs="absolute">
    <xdr:from>
      <xdr:col>10</xdr:col>
      <xdr:colOff>224553</xdr:colOff>
      <xdr:row>1</xdr:row>
      <xdr:rowOff>47624</xdr:rowOff>
    </xdr:from>
    <xdr:to>
      <xdr:col>12</xdr:col>
      <xdr:colOff>248553</xdr:colOff>
      <xdr:row>4</xdr:row>
      <xdr:rowOff>16124</xdr:rowOff>
    </xdr:to>
    <xdr:grpSp>
      <xdr:nvGrpSpPr>
        <xdr:cNvPr id="46" name="Groupe 45">
          <a:extLst>
            <a:ext uri="{FF2B5EF4-FFF2-40B4-BE49-F238E27FC236}">
              <a16:creationId xmlns:a16="http://schemas.microsoft.com/office/drawing/2014/main" id="{4B49CA75-2BB7-C258-E82E-CF9C9616E933}"/>
            </a:ext>
          </a:extLst>
        </xdr:cNvPr>
        <xdr:cNvGrpSpPr/>
      </xdr:nvGrpSpPr>
      <xdr:grpSpPr>
        <a:xfrm>
          <a:off x="7332584" y="238124"/>
          <a:ext cx="1548000" cy="540000"/>
          <a:chOff x="7566399" y="238124"/>
          <a:chExt cx="1548000" cy="540000"/>
        </a:xfrm>
      </xdr:grpSpPr>
      <xdr:sp macro="" textlink="">
        <xdr:nvSpPr>
          <xdr:cNvPr id="32" name="Rectangle : coins arrondis 31">
            <a:extLst>
              <a:ext uri="{FF2B5EF4-FFF2-40B4-BE49-F238E27FC236}">
                <a16:creationId xmlns:a16="http://schemas.microsoft.com/office/drawing/2014/main" id="{84B78E9A-DC54-1A3C-3F4D-30799ED97177}"/>
              </a:ext>
            </a:extLst>
          </xdr:cNvPr>
          <xdr:cNvSpPr/>
        </xdr:nvSpPr>
        <xdr:spPr>
          <a:xfrm>
            <a:off x="7566399" y="238124"/>
            <a:ext cx="1548000" cy="5400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  <a:effectLst>
            <a:outerShdw blurRad="63500" sx="101000" sy="101000" algn="ctr" rotWithShape="0">
              <a:schemeClr val="tx1">
                <a:lumMod val="50000"/>
                <a:lumOff val="50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</a:rPr>
              <a:t>Effectif</a:t>
            </a:r>
          </a:p>
          <a:p>
            <a:pPr algn="l"/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</a:rPr>
              <a:t>homme</a:t>
            </a:r>
          </a:p>
        </xdr:txBody>
      </xdr:sp>
      <xdr:sp macro="" textlink="CALCULS!AC8">
        <xdr:nvSpPr>
          <xdr:cNvPr id="33" name="Rectangle 32">
            <a:extLst>
              <a:ext uri="{FF2B5EF4-FFF2-40B4-BE49-F238E27FC236}">
                <a16:creationId xmlns:a16="http://schemas.microsoft.com/office/drawing/2014/main" id="{64112AE0-EDD3-5CA7-E458-ABD2C57A238E}"/>
              </a:ext>
            </a:extLst>
          </xdr:cNvPr>
          <xdr:cNvSpPr/>
        </xdr:nvSpPr>
        <xdr:spPr>
          <a:xfrm>
            <a:off x="8340309" y="346124"/>
            <a:ext cx="648000" cy="3240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AECD9DC-4380-4F97-94A4-47A372137AAD}" type="TxLink">
              <a:rPr lang="en-US" sz="1800" b="1" i="0" u="none" strike="noStrike">
                <a:solidFill>
                  <a:schemeClr val="accent1"/>
                </a:solidFill>
                <a:latin typeface="Calibri"/>
                <a:cs typeface="Calibri"/>
              </a:rPr>
              <a:pPr algn="ctr"/>
              <a:t>37</a:t>
            </a:fld>
            <a:endParaRPr lang="en-US" sz="5400" b="1">
              <a:solidFill>
                <a:schemeClr val="accent1"/>
              </a:solidFill>
            </a:endParaRPr>
          </a:p>
        </xdr:txBody>
      </xdr:sp>
    </xdr:grpSp>
    <xdr:clientData/>
  </xdr:twoCellAnchor>
  <xdr:twoCellAnchor editAs="absolute">
    <xdr:from>
      <xdr:col>12</xdr:col>
      <xdr:colOff>443986</xdr:colOff>
      <xdr:row>1</xdr:row>
      <xdr:rowOff>47624</xdr:rowOff>
    </xdr:from>
    <xdr:to>
      <xdr:col>14</xdr:col>
      <xdr:colOff>467986</xdr:colOff>
      <xdr:row>4</xdr:row>
      <xdr:rowOff>16124</xdr:rowOff>
    </xdr:to>
    <xdr:grpSp>
      <xdr:nvGrpSpPr>
        <xdr:cNvPr id="47" name="Groupe 46">
          <a:extLst>
            <a:ext uri="{FF2B5EF4-FFF2-40B4-BE49-F238E27FC236}">
              <a16:creationId xmlns:a16="http://schemas.microsoft.com/office/drawing/2014/main" id="{17AAA16C-0D7D-60CF-4D26-5646CE8F3184}"/>
            </a:ext>
          </a:extLst>
        </xdr:cNvPr>
        <xdr:cNvGrpSpPr/>
      </xdr:nvGrpSpPr>
      <xdr:grpSpPr>
        <a:xfrm>
          <a:off x="9076017" y="238124"/>
          <a:ext cx="1548000" cy="540000"/>
          <a:chOff x="9295770" y="238124"/>
          <a:chExt cx="1548000" cy="540000"/>
        </a:xfrm>
      </xdr:grpSpPr>
      <xdr:sp macro="" textlink="">
        <xdr:nvSpPr>
          <xdr:cNvPr id="35" name="Rectangle : coins arrondis 34">
            <a:extLst>
              <a:ext uri="{FF2B5EF4-FFF2-40B4-BE49-F238E27FC236}">
                <a16:creationId xmlns:a16="http://schemas.microsoft.com/office/drawing/2014/main" id="{EAE9CA54-2168-DCF6-5065-7C59B553B9A6}"/>
              </a:ext>
            </a:extLst>
          </xdr:cNvPr>
          <xdr:cNvSpPr/>
        </xdr:nvSpPr>
        <xdr:spPr>
          <a:xfrm>
            <a:off x="9295770" y="238124"/>
            <a:ext cx="1548000" cy="5400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  <a:effectLst>
            <a:outerShdw blurRad="63500" sx="101000" sy="101000" algn="ctr" rotWithShape="0">
              <a:schemeClr val="tx1">
                <a:lumMod val="50000"/>
                <a:lumOff val="50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</a:rPr>
              <a:t>Age</a:t>
            </a:r>
          </a:p>
          <a:p>
            <a:pPr algn="l"/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</a:rPr>
              <a:t>moyen</a:t>
            </a:r>
          </a:p>
        </xdr:txBody>
      </xdr:sp>
      <xdr:sp macro="" textlink="CALCULS!AC9">
        <xdr:nvSpPr>
          <xdr:cNvPr id="36" name="Rectangle 35">
            <a:extLst>
              <a:ext uri="{FF2B5EF4-FFF2-40B4-BE49-F238E27FC236}">
                <a16:creationId xmlns:a16="http://schemas.microsoft.com/office/drawing/2014/main" id="{7A9EC3CB-562F-5F85-02BB-B640B5C3B660}"/>
              </a:ext>
            </a:extLst>
          </xdr:cNvPr>
          <xdr:cNvSpPr/>
        </xdr:nvSpPr>
        <xdr:spPr>
          <a:xfrm>
            <a:off x="10069680" y="346124"/>
            <a:ext cx="648000" cy="3240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43166F5-6565-4F7B-9E54-CD430679D907}" type="TxLink">
              <a:rPr lang="en-US" sz="1800" b="1" i="0" u="none" strike="noStrike">
                <a:solidFill>
                  <a:schemeClr val="accent1"/>
                </a:solidFill>
                <a:latin typeface="Calibri"/>
                <a:cs typeface="Calibri"/>
              </a:rPr>
              <a:pPr algn="ctr"/>
              <a:t>37,1</a:t>
            </a:fld>
            <a:endParaRPr lang="en-US" sz="5400" b="1">
              <a:solidFill>
                <a:schemeClr val="accent1"/>
              </a:solidFill>
            </a:endParaRPr>
          </a:p>
        </xdr:txBody>
      </xdr:sp>
    </xdr:grpSp>
    <xdr:clientData/>
  </xdr:twoCellAnchor>
  <xdr:twoCellAnchor editAs="absolute">
    <xdr:from>
      <xdr:col>14</xdr:col>
      <xdr:colOff>663419</xdr:colOff>
      <xdr:row>1</xdr:row>
      <xdr:rowOff>47624</xdr:rowOff>
    </xdr:from>
    <xdr:to>
      <xdr:col>17</xdr:col>
      <xdr:colOff>609419</xdr:colOff>
      <xdr:row>4</xdr:row>
      <xdr:rowOff>16124</xdr:rowOff>
    </xdr:to>
    <xdr:grpSp>
      <xdr:nvGrpSpPr>
        <xdr:cNvPr id="59" name="Groupe 58">
          <a:extLst>
            <a:ext uri="{FF2B5EF4-FFF2-40B4-BE49-F238E27FC236}">
              <a16:creationId xmlns:a16="http://schemas.microsoft.com/office/drawing/2014/main" id="{B1455727-C7F4-31EE-6123-D2D790AB2300}"/>
            </a:ext>
          </a:extLst>
        </xdr:cNvPr>
        <xdr:cNvGrpSpPr/>
      </xdr:nvGrpSpPr>
      <xdr:grpSpPr>
        <a:xfrm>
          <a:off x="10819450" y="238124"/>
          <a:ext cx="2232000" cy="540000"/>
          <a:chOff x="10060734" y="238124"/>
          <a:chExt cx="2232000" cy="540000"/>
        </a:xfrm>
      </xdr:grpSpPr>
      <xdr:sp macro="" textlink="">
        <xdr:nvSpPr>
          <xdr:cNvPr id="38" name="Rectangle : coins arrondis 37">
            <a:extLst>
              <a:ext uri="{FF2B5EF4-FFF2-40B4-BE49-F238E27FC236}">
                <a16:creationId xmlns:a16="http://schemas.microsoft.com/office/drawing/2014/main" id="{FED49ED8-2B49-19E8-F417-574B116F44C6}"/>
              </a:ext>
            </a:extLst>
          </xdr:cNvPr>
          <xdr:cNvSpPr/>
        </xdr:nvSpPr>
        <xdr:spPr>
          <a:xfrm>
            <a:off x="10060734" y="238124"/>
            <a:ext cx="2232000" cy="5400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  <a:effectLst>
            <a:outerShdw blurRad="63500" sx="101000" sy="101000" algn="ctr" rotWithShape="0">
              <a:schemeClr val="tx1">
                <a:lumMod val="50000"/>
                <a:lumOff val="50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</a:rPr>
              <a:t>Rému.</a:t>
            </a:r>
          </a:p>
          <a:p>
            <a:pPr algn="l"/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</a:rPr>
              <a:t>totale</a:t>
            </a:r>
          </a:p>
        </xdr:txBody>
      </xdr:sp>
      <xdr:sp macro="" textlink="CALCULS!AC10">
        <xdr:nvSpPr>
          <xdr:cNvPr id="39" name="Rectangle 38">
            <a:extLst>
              <a:ext uri="{FF2B5EF4-FFF2-40B4-BE49-F238E27FC236}">
                <a16:creationId xmlns:a16="http://schemas.microsoft.com/office/drawing/2014/main" id="{E2581062-F9A6-55DB-D1B6-590C6260D5AC}"/>
              </a:ext>
            </a:extLst>
          </xdr:cNvPr>
          <xdr:cNvSpPr/>
        </xdr:nvSpPr>
        <xdr:spPr>
          <a:xfrm>
            <a:off x="10787016" y="346124"/>
            <a:ext cx="1368000" cy="3240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975B335F-B816-4FB1-9786-BB99CE6FB0E9}" type="TxLink">
              <a:rPr lang="en-US" sz="1800" b="1" i="0" u="none" strike="noStrike">
                <a:solidFill>
                  <a:schemeClr val="accent1"/>
                </a:solidFill>
                <a:latin typeface="Calibri"/>
                <a:cs typeface="Calibri"/>
              </a:rPr>
              <a:pPr algn="r"/>
              <a:t>4 000 404 €</a:t>
            </a:fld>
            <a:endParaRPr lang="en-US" sz="5400" b="1">
              <a:solidFill>
                <a:schemeClr val="accent1"/>
              </a:solidFill>
            </a:endParaRPr>
          </a:p>
        </xdr:txBody>
      </xdr:sp>
    </xdr:grpSp>
    <xdr:clientData/>
  </xdr:twoCellAnchor>
  <xdr:twoCellAnchor editAs="absolute">
    <xdr:from>
      <xdr:col>18</xdr:col>
      <xdr:colOff>42851</xdr:colOff>
      <xdr:row>1</xdr:row>
      <xdr:rowOff>47624</xdr:rowOff>
    </xdr:from>
    <xdr:to>
      <xdr:col>20</xdr:col>
      <xdr:colOff>750851</xdr:colOff>
      <xdr:row>4</xdr:row>
      <xdr:rowOff>16124</xdr:rowOff>
    </xdr:to>
    <xdr:grpSp>
      <xdr:nvGrpSpPr>
        <xdr:cNvPr id="58" name="Groupe 57">
          <a:extLst>
            <a:ext uri="{FF2B5EF4-FFF2-40B4-BE49-F238E27FC236}">
              <a16:creationId xmlns:a16="http://schemas.microsoft.com/office/drawing/2014/main" id="{84A46678-126C-B5EB-3D45-445148D56AD2}"/>
            </a:ext>
          </a:extLst>
        </xdr:cNvPr>
        <xdr:cNvGrpSpPr/>
      </xdr:nvGrpSpPr>
      <xdr:grpSpPr>
        <a:xfrm>
          <a:off x="13246882" y="238124"/>
          <a:ext cx="2232000" cy="540000"/>
          <a:chOff x="12330104" y="238124"/>
          <a:chExt cx="2232000" cy="540000"/>
        </a:xfrm>
      </xdr:grpSpPr>
      <xdr:sp macro="" textlink="">
        <xdr:nvSpPr>
          <xdr:cNvPr id="42" name="Rectangle : coins arrondis 41">
            <a:extLst>
              <a:ext uri="{FF2B5EF4-FFF2-40B4-BE49-F238E27FC236}">
                <a16:creationId xmlns:a16="http://schemas.microsoft.com/office/drawing/2014/main" id="{52B6F7A2-C72B-6E5E-EC66-CC6D586AEE98}"/>
              </a:ext>
            </a:extLst>
          </xdr:cNvPr>
          <xdr:cNvSpPr/>
        </xdr:nvSpPr>
        <xdr:spPr>
          <a:xfrm>
            <a:off x="12330104" y="238124"/>
            <a:ext cx="2232000" cy="5400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  <a:effectLst>
            <a:outerShdw blurRad="63500" sx="101000" sy="101000" algn="ctr" rotWithShape="0">
              <a:schemeClr val="tx1">
                <a:lumMod val="50000"/>
                <a:lumOff val="50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</a:rPr>
              <a:t>Rému.</a:t>
            </a:r>
          </a:p>
          <a:p>
            <a:pPr algn="l"/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</a:rPr>
              <a:t>moyenne</a:t>
            </a:r>
          </a:p>
        </xdr:txBody>
      </xdr:sp>
      <xdr:sp macro="" textlink="CALCULS!AC11">
        <xdr:nvSpPr>
          <xdr:cNvPr id="43" name="Rectangle 42">
            <a:extLst>
              <a:ext uri="{FF2B5EF4-FFF2-40B4-BE49-F238E27FC236}">
                <a16:creationId xmlns:a16="http://schemas.microsoft.com/office/drawing/2014/main" id="{782FD81F-87D4-699A-AE52-E1BC074BC8CB}"/>
              </a:ext>
            </a:extLst>
          </xdr:cNvPr>
          <xdr:cNvSpPr/>
        </xdr:nvSpPr>
        <xdr:spPr>
          <a:xfrm>
            <a:off x="13056386" y="346124"/>
            <a:ext cx="1368000" cy="3240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08844D5A-A336-429A-8EB7-1CA73F3A2B56}" type="TxLink">
              <a:rPr lang="en-US" sz="1800" b="1" i="0" u="none" strike="noStrike">
                <a:solidFill>
                  <a:schemeClr val="accent1"/>
                </a:solidFill>
                <a:latin typeface="Calibri"/>
                <a:cs typeface="Calibri"/>
              </a:rPr>
              <a:pPr algn="r"/>
              <a:t>58 829 €</a:t>
            </a:fld>
            <a:endParaRPr lang="en-US" sz="5400" b="1">
              <a:solidFill>
                <a:schemeClr val="accent1"/>
              </a:solidFill>
            </a:endParaRPr>
          </a:p>
        </xdr:txBody>
      </xdr:sp>
    </xdr:grpSp>
    <xdr:clientData/>
  </xdr:twoCellAnchor>
  <xdr:twoCellAnchor editAs="absolute">
    <xdr:from>
      <xdr:col>1</xdr:col>
      <xdr:colOff>0</xdr:colOff>
      <xdr:row>1</xdr:row>
      <xdr:rowOff>47624</xdr:rowOff>
    </xdr:from>
    <xdr:to>
      <xdr:col>5</xdr:col>
      <xdr:colOff>372000</xdr:colOff>
      <xdr:row>4</xdr:row>
      <xdr:rowOff>16124</xdr:rowOff>
    </xdr:to>
    <xdr:sp macro="" textlink="">
      <xdr:nvSpPr>
        <xdr:cNvPr id="57" name="Rectangle : coins arrondis 56">
          <a:extLst>
            <a:ext uri="{FF2B5EF4-FFF2-40B4-BE49-F238E27FC236}">
              <a16:creationId xmlns:a16="http://schemas.microsoft.com/office/drawing/2014/main" id="{E7E73F5E-1E19-4736-BF89-48140ECECA2E}"/>
            </a:ext>
          </a:extLst>
        </xdr:cNvPr>
        <xdr:cNvSpPr/>
      </xdr:nvSpPr>
      <xdr:spPr>
        <a:xfrm>
          <a:off x="250031" y="238124"/>
          <a:ext cx="3420000" cy="540000"/>
        </a:xfrm>
        <a:prstGeom prst="roundRect">
          <a:avLst/>
        </a:prstGeom>
        <a:solidFill>
          <a:schemeClr val="accent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Tableau de bord RH</a:t>
          </a:r>
          <a:r>
            <a:rPr lang="en-US" sz="1800" b="0">
              <a:solidFill>
                <a:schemeClr val="bg1"/>
              </a:solidFill>
            </a:rPr>
            <a:t> | 2023</a:t>
          </a:r>
        </a:p>
      </xdr:txBody>
    </xdr:sp>
    <xdr:clientData/>
  </xdr:twoCellAnchor>
  <xdr:twoCellAnchor editAs="absolute">
    <xdr:from>
      <xdr:col>1</xdr:col>
      <xdr:colOff>0</xdr:colOff>
      <xdr:row>14</xdr:row>
      <xdr:rowOff>150300</xdr:rowOff>
    </xdr:from>
    <xdr:to>
      <xdr:col>5</xdr:col>
      <xdr:colOff>372000</xdr:colOff>
      <xdr:row>18</xdr:row>
      <xdr:rowOff>151500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nées 1">
              <a:extLst>
                <a:ext uri="{FF2B5EF4-FFF2-40B4-BE49-F238E27FC236}">
                  <a16:creationId xmlns:a16="http://schemas.microsoft.com/office/drawing/2014/main" id="{1F7671B5-0B12-4CBB-B6ED-A28A3957A7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031" y="2817300"/>
              <a:ext cx="3420000" cy="76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606000</xdr:colOff>
      <xdr:row>5</xdr:row>
      <xdr:rowOff>1</xdr:rowOff>
    </xdr:from>
    <xdr:to>
      <xdr:col>5</xdr:col>
      <xdr:colOff>372000</xdr:colOff>
      <xdr:row>8</xdr:row>
      <xdr:rowOff>184501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ge 1">
              <a:extLst>
                <a:ext uri="{FF2B5EF4-FFF2-40B4-BE49-F238E27FC236}">
                  <a16:creationId xmlns:a16="http://schemas.microsoft.com/office/drawing/2014/main" id="{FF73718F-676C-4FFC-AAC4-331D02FC58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8031" y="952501"/>
              <a:ext cx="2052000" cy="75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476254</xdr:colOff>
      <xdr:row>26</xdr:row>
      <xdr:rowOff>23807</xdr:rowOff>
    </xdr:from>
    <xdr:to>
      <xdr:col>5</xdr:col>
      <xdr:colOff>290254</xdr:colOff>
      <xdr:row>29</xdr:row>
      <xdr:rowOff>28307</xdr:rowOff>
    </xdr:to>
    <xdr:pic>
      <xdr:nvPicPr>
        <xdr:cNvPr id="9" name="Graphique 8" descr="Femme avec un remplissage uni">
          <a:extLst>
            <a:ext uri="{FF2B5EF4-FFF2-40B4-BE49-F238E27FC236}">
              <a16:creationId xmlns:a16="http://schemas.microsoft.com/office/drawing/2014/main" id="{B64F0802-3E0D-423C-4DED-6FA749A99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012285" y="4976807"/>
          <a:ext cx="576000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78561</xdr:colOff>
      <xdr:row>26</xdr:row>
      <xdr:rowOff>23807</xdr:rowOff>
    </xdr:from>
    <xdr:to>
      <xdr:col>1</xdr:col>
      <xdr:colOff>654561</xdr:colOff>
      <xdr:row>29</xdr:row>
      <xdr:rowOff>28307</xdr:rowOff>
    </xdr:to>
    <xdr:pic>
      <xdr:nvPicPr>
        <xdr:cNvPr id="12" name="Graphique 11" descr="Homme avec un remplissage uni">
          <a:extLst>
            <a:ext uri="{FF2B5EF4-FFF2-40B4-BE49-F238E27FC236}">
              <a16:creationId xmlns:a16="http://schemas.microsoft.com/office/drawing/2014/main" id="{24C2F085-2A1F-6AB3-E6B4-FF369EAB4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592" y="4976807"/>
          <a:ext cx="576000" cy="57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33336</xdr:colOff>
      <xdr:row>20</xdr:row>
      <xdr:rowOff>33333</xdr:rowOff>
    </xdr:from>
    <xdr:to>
      <xdr:col>17</xdr:col>
      <xdr:colOff>321336</xdr:colOff>
      <xdr:row>21</xdr:row>
      <xdr:rowOff>130833</xdr:rowOff>
    </xdr:to>
    <xdr:pic>
      <xdr:nvPicPr>
        <xdr:cNvPr id="13" name="Graphique 12" descr="Femme avec un remplissage uni">
          <a:extLst>
            <a:ext uri="{FF2B5EF4-FFF2-40B4-BE49-F238E27FC236}">
              <a16:creationId xmlns:a16="http://schemas.microsoft.com/office/drawing/2014/main" id="{E4E0DEC6-6D25-4D08-B69A-B0B9A01D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475367" y="384333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600046</xdr:colOff>
      <xdr:row>20</xdr:row>
      <xdr:rowOff>33333</xdr:rowOff>
    </xdr:from>
    <xdr:to>
      <xdr:col>17</xdr:col>
      <xdr:colOff>126046</xdr:colOff>
      <xdr:row>21</xdr:row>
      <xdr:rowOff>130833</xdr:rowOff>
    </xdr:to>
    <xdr:pic>
      <xdr:nvPicPr>
        <xdr:cNvPr id="14" name="Graphique 13" descr="Homme avec un remplissage uni">
          <a:extLst>
            <a:ext uri="{FF2B5EF4-FFF2-40B4-BE49-F238E27FC236}">
              <a16:creationId xmlns:a16="http://schemas.microsoft.com/office/drawing/2014/main" id="{F196F623-CAB8-4268-A861-7A9E8587B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2280077" y="3843333"/>
          <a:ext cx="288000" cy="288000"/>
        </a:xfrm>
        <a:prstGeom prst="rect">
          <a:avLst/>
        </a:prstGeom>
      </xdr:spPr>
    </xdr:pic>
    <xdr:clientData/>
  </xdr:twoCellAnchor>
  <xdr:twoCellAnchor>
    <xdr:from>
      <xdr:col>4</xdr:col>
      <xdr:colOff>238125</xdr:colOff>
      <xdr:row>22</xdr:row>
      <xdr:rowOff>35719</xdr:rowOff>
    </xdr:from>
    <xdr:to>
      <xdr:col>5</xdr:col>
      <xdr:colOff>214313</xdr:colOff>
      <xdr:row>23</xdr:row>
      <xdr:rowOff>83344</xdr:rowOff>
    </xdr:to>
    <xdr:sp macro="" textlink="">
      <xdr:nvSpPr>
        <xdr:cNvPr id="8" name="Légende : flèche courbée 7">
          <a:extLst>
            <a:ext uri="{FF2B5EF4-FFF2-40B4-BE49-F238E27FC236}">
              <a16:creationId xmlns:a16="http://schemas.microsoft.com/office/drawing/2014/main" id="{BDC69D8E-649E-9E2D-2C23-58C3E6E36935}"/>
            </a:ext>
          </a:extLst>
        </xdr:cNvPr>
        <xdr:cNvSpPr/>
      </xdr:nvSpPr>
      <xdr:spPr>
        <a:xfrm>
          <a:off x="2774156" y="4226719"/>
          <a:ext cx="738188" cy="238125"/>
        </a:xfrm>
        <a:prstGeom prst="borderCallout2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>
              <a:solidFill>
                <a:schemeClr val="tx1">
                  <a:lumMod val="50000"/>
                  <a:lumOff val="50000"/>
                </a:schemeClr>
              </a:solidFill>
            </a:rPr>
            <a:t>Rému.</a:t>
          </a:r>
        </a:p>
      </xdr:txBody>
    </xdr:sp>
    <xdr:clientData/>
  </xdr:twoCellAnchor>
  <xdr:twoCellAnchor>
    <xdr:from>
      <xdr:col>1</xdr:col>
      <xdr:colOff>128587</xdr:colOff>
      <xdr:row>31</xdr:row>
      <xdr:rowOff>80963</xdr:rowOff>
    </xdr:from>
    <xdr:to>
      <xdr:col>2</xdr:col>
      <xdr:colOff>104775</xdr:colOff>
      <xdr:row>32</xdr:row>
      <xdr:rowOff>128588</xdr:rowOff>
    </xdr:to>
    <xdr:sp macro="" textlink="">
      <xdr:nvSpPr>
        <xdr:cNvPr id="11" name="Légende : flèche courbée 10">
          <a:extLst>
            <a:ext uri="{FF2B5EF4-FFF2-40B4-BE49-F238E27FC236}">
              <a16:creationId xmlns:a16="http://schemas.microsoft.com/office/drawing/2014/main" id="{19478BDD-9385-4FFC-BC63-2350189FF9D3}"/>
            </a:ext>
          </a:extLst>
        </xdr:cNvPr>
        <xdr:cNvSpPr/>
      </xdr:nvSpPr>
      <xdr:spPr>
        <a:xfrm>
          <a:off x="375801" y="5941383"/>
          <a:ext cx="739642" cy="236671"/>
        </a:xfrm>
        <a:prstGeom prst="borderCallout2">
          <a:avLst>
            <a:gd name="adj1" fmla="val 63750"/>
            <a:gd name="adj2" fmla="val 109409"/>
            <a:gd name="adj3" fmla="val 63750"/>
            <a:gd name="adj4" fmla="val 116989"/>
            <a:gd name="adj5" fmla="val -105181"/>
            <a:gd name="adj6" fmla="val 157174"/>
          </a:avLst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>
              <a:solidFill>
                <a:schemeClr val="tx1">
                  <a:lumMod val="50000"/>
                  <a:lumOff val="50000"/>
                </a:schemeClr>
              </a:solidFill>
            </a:rPr>
            <a:t>Effectif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" refreshedDate="45027.599531944441" createdVersion="8" refreshedVersion="8" minRefreshableVersion="3" recordCount="68" xr:uid="{30042332-838B-40F4-8363-1FF4640FB442}">
  <cacheSource type="worksheet">
    <worksheetSource name="Tableau1"/>
  </cacheSource>
  <cacheFields count="8">
    <cacheField name="Matricule" numFmtId="0">
      <sharedItems/>
    </cacheField>
    <cacheField name="Service" numFmtId="0">
      <sharedItems count="10">
        <s v="Produit"/>
        <s v="Marketing"/>
        <s v="RH"/>
        <s v="Développement"/>
        <s v="Finance"/>
        <s v="Stratégie"/>
        <s v="Commercial"/>
        <s v="Logistique"/>
        <s v="Autre"/>
        <s v="Juridique"/>
      </sharedItems>
    </cacheField>
    <cacheField name="Sexe" numFmtId="0">
      <sharedItems count="2">
        <s v="Femme"/>
        <s v="Homme"/>
      </sharedItems>
    </cacheField>
    <cacheField name="Age" numFmtId="0">
      <sharedItems containsSemiMixedTypes="0" containsString="0" containsNumber="1" containsInteger="1" minValue="19" maxValue="62" count="32">
        <n v="31"/>
        <n v="54"/>
        <n v="23"/>
        <n v="20"/>
        <n v="40"/>
        <n v="29"/>
        <n v="24"/>
        <n v="50"/>
        <n v="37"/>
        <n v="25"/>
        <n v="39"/>
        <n v="52"/>
        <n v="21"/>
        <n v="26"/>
        <n v="35"/>
        <n v="60"/>
        <n v="53"/>
        <n v="36"/>
        <n v="45"/>
        <n v="41"/>
        <n v="27"/>
        <n v="49"/>
        <n v="38"/>
        <n v="51"/>
        <n v="47"/>
        <n v="55"/>
        <n v="48"/>
        <n v="28"/>
        <n v="62"/>
        <n v="33"/>
        <n v="32"/>
        <n v="19"/>
      </sharedItems>
      <fieldGroup base="3">
        <rangePr autoStart="0" autoEnd="0" startNum="20" endNum="60" groupInterval="10"/>
        <groupItems count="6">
          <s v="&lt;20"/>
          <s v="20-29"/>
          <s v="30-39"/>
          <s v="40-49"/>
          <s v="50-60"/>
          <s v="&gt;60"/>
        </groupItems>
      </fieldGroup>
    </cacheField>
    <cacheField name="Date d'embauche" numFmtId="14">
      <sharedItems containsSemiMixedTypes="0" containsNonDate="0" containsDate="1" containsString="0" minDate="2016-04-04T00:00:00" maxDate="2023-06-06T00:00:00" count="55">
        <d v="2016-04-04T00:00:00"/>
        <d v="2016-06-20T00:00:00"/>
        <d v="2016-09-12T00:00:00"/>
        <d v="2017-01-16T00:00:00"/>
        <d v="2017-05-22T00:00:00"/>
        <d v="2017-08-28T00:00:00"/>
        <d v="2017-11-13T00:00:00"/>
        <d v="2018-01-22T00:00:00"/>
        <d v="2018-05-07T00:00:00"/>
        <d v="2018-07-09T00:00:00"/>
        <d v="2018-10-01T00:00:00"/>
        <d v="2018-12-03T00:00:00"/>
        <d v="2019-02-04T00:00:00"/>
        <d v="2019-04-29T00:00:00"/>
        <d v="2019-06-17T00:00:00"/>
        <d v="2019-09-23T00:00:00"/>
        <d v="2019-11-25T00:00:00"/>
        <d v="2020-02-10T00:00:00"/>
        <d v="2020-03-30T00:00:00"/>
        <d v="2020-06-01T00:00:00"/>
        <d v="2020-08-17T00:00:00"/>
        <d v="2020-10-26T00:00:00"/>
        <d v="2021-01-04T00:00:00"/>
        <d v="2021-02-15T00:00:00"/>
        <d v="2021-04-12T00:00:00"/>
        <d v="2021-06-21T00:00:00"/>
        <d v="2021-08-23T00:00:00"/>
        <d v="2021-11-01T00:00:00"/>
        <d v="2021-12-27T00:00:00"/>
        <d v="2022-02-21T00:00:00"/>
        <d v="2022-03-14T00:00:00"/>
        <d v="2022-05-02T00:00:00"/>
        <d v="2022-05-30T00:00:00"/>
        <d v="2022-07-04T00:00:00"/>
        <d v="2022-08-29T00:00:00"/>
        <d v="2022-09-19T00:00:00"/>
        <d v="2022-10-03T00:00:00"/>
        <d v="2022-10-31T00:00:00"/>
        <d v="2022-11-14T00:00:00"/>
        <d v="2022-12-12T00:00:00"/>
        <d v="2023-01-09T00:00:00"/>
        <d v="2023-01-16T00:00:00"/>
        <d v="2023-01-30T00:00:00"/>
        <d v="2023-02-13T00:00:00"/>
        <d v="2023-03-27T00:00:00"/>
        <d v="2023-05-08T00:00:00"/>
        <d v="2023-06-05T00:00:00"/>
        <d v="2023-05-29T00:00:00"/>
        <d v="2023-05-22T00:00:00"/>
        <d v="2023-05-15T00:00:00"/>
        <d v="2023-05-01T00:00:00"/>
        <d v="2023-04-10T00:00:00"/>
        <d v="2023-04-24T00:00:00"/>
        <d v="2023-04-03T00:00:00"/>
        <d v="2023-03-20T00:00:00"/>
      </sharedItems>
      <fieldGroup par="7" base="4">
        <rangePr groupBy="months" startDate="2016-04-04T00:00:00" endDate="2023-06-06T00:00:00"/>
        <groupItems count="14">
          <s v="&lt;04/04/2016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6/06/2023"/>
        </groupItems>
      </fieldGroup>
    </cacheField>
    <cacheField name="Rému." numFmtId="164">
      <sharedItems containsSemiMixedTypes="0" containsString="0" containsNumber="1" containsInteger="1" minValue="19548" maxValue="118669"/>
    </cacheField>
    <cacheField name="Trimestres" numFmtId="0" databaseField="0">
      <fieldGroup base="4">
        <rangePr groupBy="quarters" startDate="2016-04-04T00:00:00" endDate="2023-06-06T00:00:00"/>
        <groupItems count="6">
          <s v="&lt;04/04/2016"/>
          <s v="Trimestre1"/>
          <s v="Trimestre2"/>
          <s v="Trimestre3"/>
          <s v="Trimestre4"/>
          <s v="&gt;06/06/2023"/>
        </groupItems>
      </fieldGroup>
    </cacheField>
    <cacheField name="Années" numFmtId="0" databaseField="0">
      <fieldGroup base="4">
        <rangePr groupBy="years" startDate="2016-04-04T00:00:00" endDate="2023-06-06T00:00:00"/>
        <groupItems count="10">
          <s v="&lt;04/04/2016"/>
          <s v="2016"/>
          <s v="2017"/>
          <s v="2018"/>
          <s v="2019"/>
          <s v="2020"/>
          <s v="2021"/>
          <s v="2022"/>
          <s v="2023"/>
          <s v="&gt;06/06/2023"/>
        </groupItems>
      </fieldGroup>
    </cacheField>
  </cacheFields>
  <extLst>
    <ext xmlns:x14="http://schemas.microsoft.com/office/spreadsheetml/2009/9/main" uri="{725AE2AE-9491-48be-B2B4-4EB974FC3084}">
      <x14:pivotCacheDefinition pivotCacheId="2176272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Norma H."/>
    <x v="0"/>
    <x v="0"/>
    <x v="0"/>
    <x v="0"/>
    <n v="50025"/>
  </r>
  <r>
    <s v="Xavier E."/>
    <x v="0"/>
    <x v="1"/>
    <x v="1"/>
    <x v="1"/>
    <n v="86802"/>
  </r>
  <r>
    <s v="Jean P."/>
    <x v="1"/>
    <x v="1"/>
    <x v="2"/>
    <x v="2"/>
    <n v="37261"/>
  </r>
  <r>
    <s v="Félicie P."/>
    <x v="2"/>
    <x v="0"/>
    <x v="3"/>
    <x v="3"/>
    <n v="28216"/>
  </r>
  <r>
    <s v="Sam H."/>
    <x v="3"/>
    <x v="1"/>
    <x v="4"/>
    <x v="4"/>
    <n v="73100"/>
  </r>
  <r>
    <s v="Vincent K."/>
    <x v="4"/>
    <x v="1"/>
    <x v="5"/>
    <x v="5"/>
    <n v="35412"/>
  </r>
  <r>
    <s v="Terry B."/>
    <x v="4"/>
    <x v="1"/>
    <x v="6"/>
    <x v="6"/>
    <n v="31528"/>
  </r>
  <r>
    <s v="Samira O."/>
    <x v="1"/>
    <x v="0"/>
    <x v="7"/>
    <x v="7"/>
    <n v="65650"/>
  </r>
  <r>
    <s v="Jade F."/>
    <x v="5"/>
    <x v="0"/>
    <x v="8"/>
    <x v="8"/>
    <n v="61543"/>
  </r>
  <r>
    <s v="Guy K."/>
    <x v="6"/>
    <x v="1"/>
    <x v="4"/>
    <x v="9"/>
    <n v="74643"/>
  </r>
  <r>
    <s v="Tim A."/>
    <x v="1"/>
    <x v="1"/>
    <x v="9"/>
    <x v="10"/>
    <n v="28378"/>
  </r>
  <r>
    <s v="Laure F."/>
    <x v="6"/>
    <x v="0"/>
    <x v="10"/>
    <x v="11"/>
    <n v="71479"/>
  </r>
  <r>
    <s v="Lorie K."/>
    <x v="6"/>
    <x v="0"/>
    <x v="3"/>
    <x v="12"/>
    <n v="27084"/>
  </r>
  <r>
    <s v="Didiane G."/>
    <x v="5"/>
    <x v="0"/>
    <x v="11"/>
    <x v="13"/>
    <n v="77528"/>
  </r>
  <r>
    <s v="Armand P."/>
    <x v="2"/>
    <x v="1"/>
    <x v="12"/>
    <x v="14"/>
    <n v="26932"/>
  </r>
  <r>
    <s v="Frontino K."/>
    <x v="1"/>
    <x v="1"/>
    <x v="6"/>
    <x v="15"/>
    <n v="24737"/>
  </r>
  <r>
    <s v="Damien E."/>
    <x v="6"/>
    <x v="1"/>
    <x v="13"/>
    <x v="16"/>
    <n v="27788"/>
  </r>
  <r>
    <s v="Vernon H."/>
    <x v="4"/>
    <x v="1"/>
    <x v="14"/>
    <x v="17"/>
    <n v="46005"/>
  </r>
  <r>
    <s v="Geoffrey C."/>
    <x v="0"/>
    <x v="1"/>
    <x v="15"/>
    <x v="18"/>
    <n v="91176"/>
  </r>
  <r>
    <s v="Mélodie G."/>
    <x v="7"/>
    <x v="0"/>
    <x v="9"/>
    <x v="19"/>
    <n v="42226"/>
  </r>
  <r>
    <s v="Aurélie P."/>
    <x v="3"/>
    <x v="0"/>
    <x v="5"/>
    <x v="20"/>
    <n v="32802"/>
  </r>
  <r>
    <s v="Hélène B."/>
    <x v="8"/>
    <x v="0"/>
    <x v="16"/>
    <x v="21"/>
    <n v="82917"/>
  </r>
  <r>
    <s v="Timothée P."/>
    <x v="3"/>
    <x v="1"/>
    <x v="17"/>
    <x v="22"/>
    <n v="46334"/>
  </r>
  <r>
    <s v="Alicia B."/>
    <x v="2"/>
    <x v="0"/>
    <x v="8"/>
    <x v="23"/>
    <n v="64623"/>
  </r>
  <r>
    <s v="Oscar V."/>
    <x v="7"/>
    <x v="1"/>
    <x v="10"/>
    <x v="24"/>
    <n v="75615"/>
  </r>
  <r>
    <s v="Fletcher Q."/>
    <x v="5"/>
    <x v="1"/>
    <x v="18"/>
    <x v="25"/>
    <n v="59074"/>
  </r>
  <r>
    <s v="Adélaïde E."/>
    <x v="3"/>
    <x v="0"/>
    <x v="12"/>
    <x v="26"/>
    <n v="29693"/>
  </r>
  <r>
    <s v="Sylvain H."/>
    <x v="7"/>
    <x v="1"/>
    <x v="19"/>
    <x v="27"/>
    <n v="66630"/>
  </r>
  <r>
    <s v="Djibril G."/>
    <x v="8"/>
    <x v="1"/>
    <x v="9"/>
    <x v="28"/>
    <n v="34340"/>
  </r>
  <r>
    <s v="Geoffrey N."/>
    <x v="3"/>
    <x v="1"/>
    <x v="14"/>
    <x v="29"/>
    <n v="46040"/>
  </r>
  <r>
    <s v="Sébastien T."/>
    <x v="9"/>
    <x v="1"/>
    <x v="20"/>
    <x v="30"/>
    <n v="40679"/>
  </r>
  <r>
    <s v="Quentin O."/>
    <x v="1"/>
    <x v="1"/>
    <x v="8"/>
    <x v="31"/>
    <n v="52800"/>
  </r>
  <r>
    <s v="Eric C."/>
    <x v="0"/>
    <x v="1"/>
    <x v="21"/>
    <x v="32"/>
    <n v="101290"/>
  </r>
  <r>
    <s v="James A."/>
    <x v="0"/>
    <x v="1"/>
    <x v="5"/>
    <x v="33"/>
    <n v="40653"/>
  </r>
  <r>
    <s v="Séverine G."/>
    <x v="1"/>
    <x v="0"/>
    <x v="22"/>
    <x v="34"/>
    <n v="58209"/>
  </r>
  <r>
    <s v="Lalou F."/>
    <x v="2"/>
    <x v="0"/>
    <x v="11"/>
    <x v="35"/>
    <n v="76832"/>
  </r>
  <r>
    <s v="Thaïs V."/>
    <x v="3"/>
    <x v="0"/>
    <x v="23"/>
    <x v="36"/>
    <n v="66994"/>
  </r>
  <r>
    <s v="Sarah C."/>
    <x v="4"/>
    <x v="0"/>
    <x v="11"/>
    <x v="37"/>
    <n v="107531"/>
  </r>
  <r>
    <s v="Vivien K."/>
    <x v="4"/>
    <x v="1"/>
    <x v="23"/>
    <x v="38"/>
    <n v="100981"/>
  </r>
  <r>
    <s v="Vincent R."/>
    <x v="1"/>
    <x v="1"/>
    <x v="15"/>
    <x v="39"/>
    <n v="118669"/>
  </r>
  <r>
    <s v="Thomas G."/>
    <x v="5"/>
    <x v="1"/>
    <x v="24"/>
    <x v="40"/>
    <n v="92332"/>
  </r>
  <r>
    <s v="Heloïse A."/>
    <x v="6"/>
    <x v="0"/>
    <x v="6"/>
    <x v="40"/>
    <n v="38939"/>
  </r>
  <r>
    <s v="Sarah G."/>
    <x v="1"/>
    <x v="0"/>
    <x v="18"/>
    <x v="41"/>
    <n v="77293"/>
  </r>
  <r>
    <s v="Louise C."/>
    <x v="6"/>
    <x v="0"/>
    <x v="25"/>
    <x v="41"/>
    <n v="84040"/>
  </r>
  <r>
    <s v="Gérard P."/>
    <x v="6"/>
    <x v="1"/>
    <x v="26"/>
    <x v="41"/>
    <n v="90824"/>
  </r>
  <r>
    <s v="Patrick Q."/>
    <x v="5"/>
    <x v="1"/>
    <x v="14"/>
    <x v="42"/>
    <n v="57042"/>
  </r>
  <r>
    <s v="Benoît C."/>
    <x v="2"/>
    <x v="1"/>
    <x v="3"/>
    <x v="43"/>
    <n v="19548"/>
  </r>
  <r>
    <s v="Samia B."/>
    <x v="1"/>
    <x v="0"/>
    <x v="8"/>
    <x v="44"/>
    <n v="65673"/>
  </r>
  <r>
    <s v="Amina H."/>
    <x v="6"/>
    <x v="0"/>
    <x v="21"/>
    <x v="45"/>
    <n v="86243"/>
  </r>
  <r>
    <s v="Léo P."/>
    <x v="4"/>
    <x v="1"/>
    <x v="10"/>
    <x v="46"/>
    <n v="64659"/>
  </r>
  <r>
    <s v="Rida F."/>
    <x v="0"/>
    <x v="1"/>
    <x v="22"/>
    <x v="47"/>
    <n v="66771"/>
  </r>
  <r>
    <s v="Gaspard P."/>
    <x v="7"/>
    <x v="1"/>
    <x v="27"/>
    <x v="48"/>
    <n v="30248"/>
  </r>
  <r>
    <s v="Mélanie H."/>
    <x v="3"/>
    <x v="0"/>
    <x v="22"/>
    <x v="49"/>
    <n v="64890"/>
  </r>
  <r>
    <s v="Mélanie K."/>
    <x v="8"/>
    <x v="0"/>
    <x v="28"/>
    <x v="49"/>
    <n v="103667"/>
  </r>
  <r>
    <s v="Pierre H."/>
    <x v="3"/>
    <x v="1"/>
    <x v="29"/>
    <x v="50"/>
    <n v="44782"/>
  </r>
  <r>
    <s v="Emmanuel B."/>
    <x v="5"/>
    <x v="1"/>
    <x v="30"/>
    <x v="51"/>
    <n v="39014"/>
  </r>
  <r>
    <s v="Lily B."/>
    <x v="3"/>
    <x v="0"/>
    <x v="6"/>
    <x v="45"/>
    <n v="28980"/>
  </r>
  <r>
    <s v="Clémence B."/>
    <x v="7"/>
    <x v="0"/>
    <x v="9"/>
    <x v="49"/>
    <n v="41347"/>
  </r>
  <r>
    <s v="Kim E."/>
    <x v="8"/>
    <x v="0"/>
    <x v="9"/>
    <x v="52"/>
    <n v="41157"/>
  </r>
  <r>
    <s v="Ulrich V."/>
    <x v="3"/>
    <x v="1"/>
    <x v="13"/>
    <x v="53"/>
    <n v="28177"/>
  </r>
  <r>
    <s v="Aminata L."/>
    <x v="9"/>
    <x v="0"/>
    <x v="24"/>
    <x v="54"/>
    <n v="82180"/>
  </r>
  <r>
    <s v="Maëlle H."/>
    <x v="1"/>
    <x v="0"/>
    <x v="23"/>
    <x v="54"/>
    <n v="104275"/>
  </r>
  <r>
    <s v="Clément U."/>
    <x v="0"/>
    <x v="1"/>
    <x v="9"/>
    <x v="51"/>
    <n v="31912"/>
  </r>
  <r>
    <s v="Jérôme W."/>
    <x v="0"/>
    <x v="1"/>
    <x v="31"/>
    <x v="52"/>
    <n v="26685"/>
  </r>
  <r>
    <s v="Géraldine F."/>
    <x v="1"/>
    <x v="0"/>
    <x v="23"/>
    <x v="49"/>
    <n v="84718"/>
  </r>
  <r>
    <s v="Sandrine B."/>
    <x v="2"/>
    <x v="0"/>
    <x v="29"/>
    <x v="48"/>
    <n v="56777"/>
  </r>
  <r>
    <s v="Simon S."/>
    <x v="3"/>
    <x v="1"/>
    <x v="26"/>
    <x v="52"/>
    <n v="90548"/>
  </r>
  <r>
    <s v="Zoé K."/>
    <x v="4"/>
    <x v="0"/>
    <x v="8"/>
    <x v="53"/>
    <n v="474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63F12-9430-4881-B0F0-B1759A6BFF92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7" rowHeaderCaption="Service">
  <location ref="H5:I16" firstHeaderRow="1" firstDataRow="1" firstDataCol="1"/>
  <pivotFields count="8">
    <pivotField dataField="1" showAll="0"/>
    <pivotField axis="axisRow" showAll="0">
      <items count="11">
        <item x="6"/>
        <item x="3"/>
        <item x="4"/>
        <item x="9"/>
        <item x="7"/>
        <item x="1"/>
        <item x="0"/>
        <item x="2"/>
        <item x="5"/>
        <item x="8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Effectif" fld="0" subtotal="count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E7C92-6F23-4927-87DF-528A049ADE1F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 rowHeaderCaption="Service">
  <location ref="B5:F16" firstHeaderRow="0" firstDataRow="1" firstDataCol="1"/>
  <pivotFields count="8">
    <pivotField dataField="1" showAll="0"/>
    <pivotField axis="axisRow" showAll="0">
      <items count="11">
        <item x="6"/>
        <item x="3"/>
        <item x="4"/>
        <item x="9"/>
        <item x="7"/>
        <item x="1"/>
        <item x="0"/>
        <item x="2"/>
        <item x="5"/>
        <item x="8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ffectif" fld="0" subtotal="count" baseField="0" baseItem="0"/>
    <dataField name="Age moyen" fld="3" subtotal="average" baseField="1" baseItem="0" numFmtId="1"/>
    <dataField name="Rému. Moyenne" fld="5" subtotal="average" baseField="1" baseItem="1" numFmtId="164"/>
    <dataField name="Rému. Totale" fld="5" baseField="0" baseItem="0" numFmtId="164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40714-918E-4DA9-AD7B-BBA1C358D1F2}" name="Tableau croisé dynamique8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2" rowHeaderCaption="Tranche d'âges" colHeaderCaption="Sexe">
  <location ref="R5:U13" firstHeaderRow="1" firstDataRow="2" firstDataCol="1"/>
  <pivotFields count="8">
    <pivotField dataField="1" showAll="0"/>
    <pivotField showAll="0">
      <items count="11">
        <item x="8"/>
        <item x="6"/>
        <item x="3"/>
        <item x="4"/>
        <item x="9"/>
        <item x="7"/>
        <item x="1"/>
        <item x="0"/>
        <item x="2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Nombre de Matricule" fld="0" subtotal="count" baseField="0" baseItem="0"/>
  </dataFields>
  <chartFormats count="4"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2CF5F-6B26-4084-9132-6CB41B9C17AE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4" rowHeaderCaption="Sexe">
  <location ref="N5:P8" firstHeaderRow="0" firstDataRow="1" firstDataCol="1"/>
  <pivotFields count="8">
    <pivotField dataField="1" showAll="0"/>
    <pivotField showAll="0">
      <items count="11">
        <item x="8"/>
        <item x="6"/>
        <item x="3"/>
        <item x="4"/>
        <item x="9"/>
        <item x="7"/>
        <item x="1"/>
        <item x="0"/>
        <item x="2"/>
        <item x="5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Effectif" fld="0" subtotal="count" baseField="0" baseItem="0"/>
    <dataField name="Rému. Totale" fld="5" baseField="0" baseItem="0" numFmtId="164"/>
  </dataFields>
  <chartFormats count="6"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E1CA7-00C9-4321-A3C6-2B4F38E53BA1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7" rowHeaderCaption="Service">
  <location ref="K5:L16" firstHeaderRow="1" firstDataRow="1" firstDataCol="1"/>
  <pivotFields count="8">
    <pivotField showAll="0"/>
    <pivotField axis="axisRow" showAll="0">
      <items count="11">
        <item x="6"/>
        <item x="3"/>
        <item x="4"/>
        <item x="9"/>
        <item x="7"/>
        <item x="1"/>
        <item x="0"/>
        <item x="2"/>
        <item x="5"/>
        <item x="8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Rému. Totale" fld="5" baseField="0" baseItem="0" numFmtId="164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4C118-EF90-45CC-88C7-C4395C6CDBE4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2" rowHeaderCaption="Service">
  <location ref="W5:Y14" firstHeaderRow="0" firstDataRow="1" firstDataCol="1"/>
  <pivotFields count="8">
    <pivotField dataField="1" showAll="0"/>
    <pivotField showAll="0">
      <items count="11">
        <item x="8"/>
        <item x="6"/>
        <item x="3"/>
        <item x="4"/>
        <item x="9"/>
        <item x="7"/>
        <item x="1"/>
        <item x="0"/>
        <item x="2"/>
        <item x="5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7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Embauche" fld="0" subtotal="count" baseField="0" baseItem="0"/>
    <dataField name="Effectif cumulé" fld="0" subtotal="count" showDataAs="runTotal" baseField="7" baseItem="0"/>
  </dataFields>
  <chartFormats count="3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rvice" xr10:uid="{F2EACBD5-4634-46C2-9187-FD2BB6A357A9}" sourceName="Service">
  <pivotTables>
    <pivotTable tabId="3" name="Tableau croisé dynamique1"/>
    <pivotTable tabId="3" name="Tableau croisé dynamique5"/>
    <pivotTable tabId="3" name="Tableau croisé dynamique8"/>
    <pivotTable tabId="3" name="Tableau croisé dynamique3"/>
    <pivotTable tabId="3" name="Tableau croisé dynamique4"/>
    <pivotTable tabId="3" name="Tableau croisé dynamique6"/>
  </pivotTables>
  <data>
    <tabular pivotCacheId="217627201">
      <items count="10">
        <i x="8" s="1"/>
        <i x="6" s="1"/>
        <i x="3" s="1"/>
        <i x="4" s="1"/>
        <i x="9" s="1"/>
        <i x="7" s="1"/>
        <i x="1" s="1"/>
        <i x="0" s="1"/>
        <i x="2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xe" xr10:uid="{600909A5-4B0B-4F74-8B4D-404C40C6F107}" sourceName="Sexe">
  <pivotTables>
    <pivotTable tabId="3" name="Tableau croisé dynamique3"/>
    <pivotTable tabId="3" name="Tableau croisé dynamique4"/>
    <pivotTable tabId="3" name="Tableau croisé dynamique1"/>
    <pivotTable tabId="3" name="Tableau croisé dynamique6"/>
    <pivotTable tabId="3" name="Tableau croisé dynamique5"/>
    <pivotTable tabId="3" name="Tableau croisé dynamique8"/>
  </pivotTables>
  <data>
    <tabular pivotCacheId="217627201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ées" xr10:uid="{4B14AFF8-F245-4CC0-BB15-14DCA0C9F310}" sourceName="Années">
  <pivotTables>
    <pivotTable tabId="3" name="Tableau croisé dynamique1"/>
  </pivotTables>
  <data>
    <tabular pivotCacheId="217627201">
      <items count="10">
        <i x="1" s="1"/>
        <i x="2" s="1"/>
        <i x="3" s="1"/>
        <i x="4" s="1"/>
        <i x="5" s="1"/>
        <i x="6" s="1"/>
        <i x="7" s="1"/>
        <i x="8" s="1"/>
        <i x="0" s="1" nd="1"/>
        <i x="9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ge" xr10:uid="{1CD02DBC-9BC9-4663-8B03-EF16CA467AF8}" sourceName="Age">
  <pivotTables>
    <pivotTable tabId="3" name="Tableau croisé dynamique8"/>
  </pivotTables>
  <data>
    <tabular pivotCacheId="217627201">
      <items count="6">
        <i x="0" s="1"/>
        <i x="5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rvice 1" xr10:uid="{794FC4B3-D23F-4537-85A4-126CF415677D}" cache="Segment_Service" caption="Service" columnCount="3" style="SlicerStyleDark1" rowHeight="180000"/>
  <slicer name="Sexe 2" xr10:uid="{8038FF0C-9AFA-4648-9999-6D0A8EBD45C4}" cache="Segment_Sexe" caption="Sexe" style="SlicerStyleDark1" rowHeight="180000"/>
  <slicer name="Années 1" xr10:uid="{C885D3C1-A9C0-4D40-A054-8323BAA3D76D}" cache="Segment_Années" caption="Année d'embauche" columnCount="4" style="SlicerStyleDark1" rowHeight="180000"/>
  <slicer name="Age 1" xr10:uid="{A9D1885C-AEBA-4EE6-B24C-EF103F71BB4A}" cache="Segment_Age" caption="Age" columnCount="3" style="SlicerStyleDark1" rowHeight="18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3FB567-5DA9-4FA9-80D7-DC1F97121642}" name="Tableau1" displayName="Tableau1" ref="B2:G70" totalsRowShown="0" headerRowDxfId="6">
  <autoFilter ref="B2:G70" xr:uid="{0B3FB567-5DA9-4FA9-80D7-DC1F971216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3747B8D-29FB-4E52-8DA0-B7B8077BA089}" name="Matricule" dataDxfId="5"/>
    <tableColumn id="2" xr3:uid="{89B7730D-B4A5-49B8-A266-815E398EC3F1}" name="Service" dataDxfId="4"/>
    <tableColumn id="3" xr3:uid="{C6C139FC-9413-41BB-B285-E1D6D23D493E}" name="Sexe" dataDxfId="3"/>
    <tableColumn id="4" xr3:uid="{A7A27F53-DC31-4BDC-8E23-9E28DC97E15D}" name="Age" dataDxfId="2"/>
    <tableColumn id="8" xr3:uid="{26DF4E2C-C3DD-48FB-A829-C8801B2496CE}" name="Date d'embauche" dataDxfId="1"/>
    <tableColumn id="5" xr3:uid="{B4EEA0CB-ABCF-4183-9741-4D00EAE0B561}" name="Rému.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eu vert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EADD0-AEF5-4042-96F4-02CB2AE03AFA}">
  <sheetPr>
    <tabColor theme="6"/>
  </sheetPr>
  <dimension ref="B2:G70"/>
  <sheetViews>
    <sheetView showGridLines="0" topLeftCell="B1" zoomScale="80" zoomScaleNormal="80" workbookViewId="0">
      <pane ySplit="2" topLeftCell="A47" activePane="bottomLeft" state="frozen"/>
      <selection activeCell="B27" sqref="B27"/>
      <selection pane="bottomLeft" activeCell="E57" sqref="E57"/>
    </sheetView>
  </sheetViews>
  <sheetFormatPr baseColWidth="10" defaultRowHeight="15" x14ac:dyDescent="0.25"/>
  <cols>
    <col min="1" max="1" width="3.7109375" customWidth="1"/>
    <col min="2" max="7" width="20.140625" customWidth="1"/>
    <col min="8" max="8" width="3.7109375" customWidth="1"/>
    <col min="9" max="9" width="10.7109375" customWidth="1"/>
    <col min="10" max="12" width="17.7109375" customWidth="1"/>
    <col min="13" max="13" width="3.7109375" customWidth="1"/>
  </cols>
  <sheetData>
    <row r="2" spans="2:7" ht="45" customHeight="1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85</v>
      </c>
      <c r="G2" s="5" t="s">
        <v>4</v>
      </c>
    </row>
    <row r="3" spans="2:7" x14ac:dyDescent="0.25">
      <c r="B3" s="1" t="s">
        <v>5</v>
      </c>
      <c r="C3" s="2" t="s">
        <v>6</v>
      </c>
      <c r="D3" s="2" t="s">
        <v>7</v>
      </c>
      <c r="E3" s="3">
        <v>31</v>
      </c>
      <c r="F3" s="6">
        <v>42464</v>
      </c>
      <c r="G3" s="4">
        <v>50025</v>
      </c>
    </row>
    <row r="4" spans="2:7" x14ac:dyDescent="0.25">
      <c r="B4" s="1" t="s">
        <v>8</v>
      </c>
      <c r="C4" s="2" t="s">
        <v>6</v>
      </c>
      <c r="D4" s="2" t="s">
        <v>9</v>
      </c>
      <c r="E4" s="3">
        <v>54</v>
      </c>
      <c r="F4" s="6">
        <v>42541</v>
      </c>
      <c r="G4" s="4">
        <v>86802</v>
      </c>
    </row>
    <row r="5" spans="2:7" x14ac:dyDescent="0.25">
      <c r="B5" s="1" t="s">
        <v>10</v>
      </c>
      <c r="C5" s="2" t="s">
        <v>11</v>
      </c>
      <c r="D5" s="2" t="s">
        <v>9</v>
      </c>
      <c r="E5" s="3">
        <v>23</v>
      </c>
      <c r="F5" s="6">
        <v>42625</v>
      </c>
      <c r="G5" s="4">
        <v>37261</v>
      </c>
    </row>
    <row r="6" spans="2:7" x14ac:dyDescent="0.25">
      <c r="B6" s="1" t="s">
        <v>12</v>
      </c>
      <c r="C6" s="2" t="s">
        <v>13</v>
      </c>
      <c r="D6" s="2" t="s">
        <v>7</v>
      </c>
      <c r="E6" s="3">
        <v>20</v>
      </c>
      <c r="F6" s="6">
        <v>42751</v>
      </c>
      <c r="G6" s="4">
        <v>28216</v>
      </c>
    </row>
    <row r="7" spans="2:7" x14ac:dyDescent="0.25">
      <c r="B7" s="1" t="s">
        <v>14</v>
      </c>
      <c r="C7" s="2" t="s">
        <v>84</v>
      </c>
      <c r="D7" s="2" t="s">
        <v>9</v>
      </c>
      <c r="E7" s="3">
        <v>40</v>
      </c>
      <c r="F7" s="6">
        <v>42877</v>
      </c>
      <c r="G7" s="4">
        <v>73100</v>
      </c>
    </row>
    <row r="8" spans="2:7" x14ac:dyDescent="0.25">
      <c r="B8" s="1" t="s">
        <v>15</v>
      </c>
      <c r="C8" s="2" t="s">
        <v>16</v>
      </c>
      <c r="D8" s="2" t="s">
        <v>9</v>
      </c>
      <c r="E8" s="3">
        <v>29</v>
      </c>
      <c r="F8" s="6">
        <v>42975</v>
      </c>
      <c r="G8" s="4">
        <v>35412</v>
      </c>
    </row>
    <row r="9" spans="2:7" x14ac:dyDescent="0.25">
      <c r="B9" s="1" t="s">
        <v>17</v>
      </c>
      <c r="C9" s="2" t="s">
        <v>16</v>
      </c>
      <c r="D9" s="2" t="s">
        <v>9</v>
      </c>
      <c r="E9" s="3">
        <v>24</v>
      </c>
      <c r="F9" s="6">
        <v>43052</v>
      </c>
      <c r="G9" s="4">
        <v>31528</v>
      </c>
    </row>
    <row r="10" spans="2:7" x14ac:dyDescent="0.25">
      <c r="B10" s="1" t="s">
        <v>18</v>
      </c>
      <c r="C10" s="2" t="s">
        <v>11</v>
      </c>
      <c r="D10" s="2" t="s">
        <v>7</v>
      </c>
      <c r="E10" s="3">
        <v>50</v>
      </c>
      <c r="F10" s="6">
        <v>43122</v>
      </c>
      <c r="G10" s="4">
        <v>65650</v>
      </c>
    </row>
    <row r="11" spans="2:7" x14ac:dyDescent="0.25">
      <c r="B11" s="1" t="s">
        <v>19</v>
      </c>
      <c r="C11" s="2" t="s">
        <v>20</v>
      </c>
      <c r="D11" s="2" t="s">
        <v>7</v>
      </c>
      <c r="E11" s="3">
        <v>37</v>
      </c>
      <c r="F11" s="6">
        <v>43227</v>
      </c>
      <c r="G11" s="4">
        <v>61543</v>
      </c>
    </row>
    <row r="12" spans="2:7" x14ac:dyDescent="0.25">
      <c r="B12" s="1" t="s">
        <v>21</v>
      </c>
      <c r="C12" s="2" t="s">
        <v>22</v>
      </c>
      <c r="D12" s="2" t="s">
        <v>9</v>
      </c>
      <c r="E12" s="3">
        <v>40</v>
      </c>
      <c r="F12" s="6">
        <v>43290</v>
      </c>
      <c r="G12" s="4">
        <v>74643</v>
      </c>
    </row>
    <row r="13" spans="2:7" x14ac:dyDescent="0.25">
      <c r="B13" s="1" t="s">
        <v>23</v>
      </c>
      <c r="C13" s="2" t="s">
        <v>11</v>
      </c>
      <c r="D13" s="2" t="s">
        <v>9</v>
      </c>
      <c r="E13" s="3">
        <v>25</v>
      </c>
      <c r="F13" s="6">
        <v>43374</v>
      </c>
      <c r="G13" s="4">
        <v>28378</v>
      </c>
    </row>
    <row r="14" spans="2:7" x14ac:dyDescent="0.25">
      <c r="B14" s="1" t="s">
        <v>24</v>
      </c>
      <c r="C14" s="2" t="s">
        <v>22</v>
      </c>
      <c r="D14" s="2" t="s">
        <v>7</v>
      </c>
      <c r="E14" s="3">
        <v>39</v>
      </c>
      <c r="F14" s="6">
        <v>43437</v>
      </c>
      <c r="G14" s="4">
        <v>71479</v>
      </c>
    </row>
    <row r="15" spans="2:7" x14ac:dyDescent="0.25">
      <c r="B15" s="1" t="s">
        <v>25</v>
      </c>
      <c r="C15" s="2" t="s">
        <v>22</v>
      </c>
      <c r="D15" s="2" t="s">
        <v>7</v>
      </c>
      <c r="E15" s="3">
        <v>20</v>
      </c>
      <c r="F15" s="6">
        <v>43500</v>
      </c>
      <c r="G15" s="4">
        <v>27084</v>
      </c>
    </row>
    <row r="16" spans="2:7" x14ac:dyDescent="0.25">
      <c r="B16" s="1" t="s">
        <v>26</v>
      </c>
      <c r="C16" s="2" t="s">
        <v>20</v>
      </c>
      <c r="D16" s="2" t="s">
        <v>7</v>
      </c>
      <c r="E16" s="3">
        <v>52</v>
      </c>
      <c r="F16" s="6">
        <v>43584</v>
      </c>
      <c r="G16" s="4">
        <v>77528</v>
      </c>
    </row>
    <row r="17" spans="2:7" x14ac:dyDescent="0.25">
      <c r="B17" s="1" t="s">
        <v>27</v>
      </c>
      <c r="C17" s="2" t="s">
        <v>13</v>
      </c>
      <c r="D17" s="2" t="s">
        <v>9</v>
      </c>
      <c r="E17" s="3">
        <v>21</v>
      </c>
      <c r="F17" s="6">
        <v>43633</v>
      </c>
      <c r="G17" s="4">
        <v>26932</v>
      </c>
    </row>
    <row r="18" spans="2:7" x14ac:dyDescent="0.25">
      <c r="B18" s="1" t="s">
        <v>28</v>
      </c>
      <c r="C18" s="2" t="s">
        <v>11</v>
      </c>
      <c r="D18" s="2" t="s">
        <v>9</v>
      </c>
      <c r="E18" s="3">
        <v>24</v>
      </c>
      <c r="F18" s="6">
        <v>43731</v>
      </c>
      <c r="G18" s="4">
        <v>24737</v>
      </c>
    </row>
    <row r="19" spans="2:7" x14ac:dyDescent="0.25">
      <c r="B19" s="1" t="s">
        <v>29</v>
      </c>
      <c r="C19" s="2" t="s">
        <v>22</v>
      </c>
      <c r="D19" s="2" t="s">
        <v>9</v>
      </c>
      <c r="E19" s="3">
        <v>26</v>
      </c>
      <c r="F19" s="6">
        <v>43794</v>
      </c>
      <c r="G19" s="4">
        <v>27788</v>
      </c>
    </row>
    <row r="20" spans="2:7" x14ac:dyDescent="0.25">
      <c r="B20" s="1" t="s">
        <v>30</v>
      </c>
      <c r="C20" s="2" t="s">
        <v>16</v>
      </c>
      <c r="D20" s="2" t="s">
        <v>9</v>
      </c>
      <c r="E20" s="3">
        <v>35</v>
      </c>
      <c r="F20" s="6">
        <v>43871</v>
      </c>
      <c r="G20" s="4">
        <v>46005</v>
      </c>
    </row>
    <row r="21" spans="2:7" x14ac:dyDescent="0.25">
      <c r="B21" s="1" t="s">
        <v>31</v>
      </c>
      <c r="C21" s="2" t="s">
        <v>6</v>
      </c>
      <c r="D21" s="2" t="s">
        <v>9</v>
      </c>
      <c r="E21" s="3">
        <v>60</v>
      </c>
      <c r="F21" s="6">
        <v>43920</v>
      </c>
      <c r="G21" s="4">
        <v>91176</v>
      </c>
    </row>
    <row r="22" spans="2:7" x14ac:dyDescent="0.25">
      <c r="B22" s="1" t="s">
        <v>32</v>
      </c>
      <c r="C22" s="2" t="s">
        <v>33</v>
      </c>
      <c r="D22" s="2" t="s">
        <v>7</v>
      </c>
      <c r="E22" s="3">
        <v>25</v>
      </c>
      <c r="F22" s="6">
        <v>43983</v>
      </c>
      <c r="G22" s="4">
        <v>42226</v>
      </c>
    </row>
    <row r="23" spans="2:7" x14ac:dyDescent="0.25">
      <c r="B23" s="1" t="s">
        <v>34</v>
      </c>
      <c r="C23" s="2" t="s">
        <v>84</v>
      </c>
      <c r="D23" s="2" t="s">
        <v>7</v>
      </c>
      <c r="E23" s="3">
        <v>29</v>
      </c>
      <c r="F23" s="6">
        <v>44060</v>
      </c>
      <c r="G23" s="4">
        <v>32802</v>
      </c>
    </row>
    <row r="24" spans="2:7" x14ac:dyDescent="0.25">
      <c r="B24" s="1" t="s">
        <v>35</v>
      </c>
      <c r="C24" s="2" t="s">
        <v>36</v>
      </c>
      <c r="D24" s="2" t="s">
        <v>7</v>
      </c>
      <c r="E24" s="3">
        <v>53</v>
      </c>
      <c r="F24" s="6">
        <v>44130</v>
      </c>
      <c r="G24" s="4">
        <v>82917</v>
      </c>
    </row>
    <row r="25" spans="2:7" x14ac:dyDescent="0.25">
      <c r="B25" s="1" t="s">
        <v>37</v>
      </c>
      <c r="C25" s="2" t="s">
        <v>84</v>
      </c>
      <c r="D25" s="2" t="s">
        <v>9</v>
      </c>
      <c r="E25" s="3">
        <v>36</v>
      </c>
      <c r="F25" s="6">
        <v>44200</v>
      </c>
      <c r="G25" s="4">
        <v>46334</v>
      </c>
    </row>
    <row r="26" spans="2:7" x14ac:dyDescent="0.25">
      <c r="B26" s="1" t="s">
        <v>38</v>
      </c>
      <c r="C26" s="2" t="s">
        <v>13</v>
      </c>
      <c r="D26" s="2" t="s">
        <v>7</v>
      </c>
      <c r="E26" s="3">
        <v>37</v>
      </c>
      <c r="F26" s="6">
        <v>44242</v>
      </c>
      <c r="G26" s="4">
        <v>64623</v>
      </c>
    </row>
    <row r="27" spans="2:7" x14ac:dyDescent="0.25">
      <c r="B27" s="1" t="s">
        <v>39</v>
      </c>
      <c r="C27" s="2" t="s">
        <v>33</v>
      </c>
      <c r="D27" s="2" t="s">
        <v>9</v>
      </c>
      <c r="E27" s="3">
        <v>39</v>
      </c>
      <c r="F27" s="6">
        <v>44298</v>
      </c>
      <c r="G27" s="4">
        <v>75615</v>
      </c>
    </row>
    <row r="28" spans="2:7" x14ac:dyDescent="0.25">
      <c r="B28" s="1" t="s">
        <v>40</v>
      </c>
      <c r="C28" s="2" t="s">
        <v>20</v>
      </c>
      <c r="D28" s="2" t="s">
        <v>9</v>
      </c>
      <c r="E28" s="3">
        <v>45</v>
      </c>
      <c r="F28" s="6">
        <v>44368</v>
      </c>
      <c r="G28" s="4">
        <v>59074</v>
      </c>
    </row>
    <row r="29" spans="2:7" x14ac:dyDescent="0.25">
      <c r="B29" s="1" t="s">
        <v>41</v>
      </c>
      <c r="C29" s="2" t="s">
        <v>84</v>
      </c>
      <c r="D29" s="2" t="s">
        <v>7</v>
      </c>
      <c r="E29" s="3">
        <v>21</v>
      </c>
      <c r="F29" s="6">
        <v>44431</v>
      </c>
      <c r="G29" s="4">
        <v>29693</v>
      </c>
    </row>
    <row r="30" spans="2:7" x14ac:dyDescent="0.25">
      <c r="B30" s="1" t="s">
        <v>42</v>
      </c>
      <c r="C30" s="2" t="s">
        <v>33</v>
      </c>
      <c r="D30" s="2" t="s">
        <v>9</v>
      </c>
      <c r="E30" s="3">
        <v>41</v>
      </c>
      <c r="F30" s="6">
        <v>44501</v>
      </c>
      <c r="G30" s="4">
        <v>66630</v>
      </c>
    </row>
    <row r="31" spans="2:7" x14ac:dyDescent="0.25">
      <c r="B31" s="1" t="s">
        <v>43</v>
      </c>
      <c r="C31" s="2" t="s">
        <v>36</v>
      </c>
      <c r="D31" s="2" t="s">
        <v>9</v>
      </c>
      <c r="E31" s="3">
        <v>25</v>
      </c>
      <c r="F31" s="6">
        <v>44557</v>
      </c>
      <c r="G31" s="4">
        <v>34340</v>
      </c>
    </row>
    <row r="32" spans="2:7" x14ac:dyDescent="0.25">
      <c r="B32" s="1" t="s">
        <v>44</v>
      </c>
      <c r="C32" s="2" t="s">
        <v>84</v>
      </c>
      <c r="D32" s="2" t="s">
        <v>9</v>
      </c>
      <c r="E32" s="3">
        <v>35</v>
      </c>
      <c r="F32" s="6">
        <v>44613</v>
      </c>
      <c r="G32" s="4">
        <v>46040</v>
      </c>
    </row>
    <row r="33" spans="2:7" x14ac:dyDescent="0.25">
      <c r="B33" s="1" t="s">
        <v>45</v>
      </c>
      <c r="C33" s="2" t="s">
        <v>46</v>
      </c>
      <c r="D33" s="2" t="s">
        <v>9</v>
      </c>
      <c r="E33" s="3">
        <v>27</v>
      </c>
      <c r="F33" s="6">
        <v>44634</v>
      </c>
      <c r="G33" s="4">
        <v>40679</v>
      </c>
    </row>
    <row r="34" spans="2:7" x14ac:dyDescent="0.25">
      <c r="B34" s="1" t="s">
        <v>47</v>
      </c>
      <c r="C34" s="2" t="s">
        <v>11</v>
      </c>
      <c r="D34" s="2" t="s">
        <v>9</v>
      </c>
      <c r="E34" s="3">
        <v>37</v>
      </c>
      <c r="F34" s="6">
        <v>44683</v>
      </c>
      <c r="G34" s="4">
        <v>52800</v>
      </c>
    </row>
    <row r="35" spans="2:7" x14ac:dyDescent="0.25">
      <c r="B35" s="1" t="s">
        <v>48</v>
      </c>
      <c r="C35" s="2" t="s">
        <v>6</v>
      </c>
      <c r="D35" s="2" t="s">
        <v>9</v>
      </c>
      <c r="E35" s="3">
        <v>49</v>
      </c>
      <c r="F35" s="6">
        <v>44711</v>
      </c>
      <c r="G35" s="4">
        <v>101290</v>
      </c>
    </row>
    <row r="36" spans="2:7" x14ac:dyDescent="0.25">
      <c r="B36" s="1" t="s">
        <v>49</v>
      </c>
      <c r="C36" s="2" t="s">
        <v>6</v>
      </c>
      <c r="D36" s="2" t="s">
        <v>9</v>
      </c>
      <c r="E36" s="3">
        <v>29</v>
      </c>
      <c r="F36" s="6">
        <v>44746</v>
      </c>
      <c r="G36" s="4">
        <v>40653</v>
      </c>
    </row>
    <row r="37" spans="2:7" x14ac:dyDescent="0.25">
      <c r="B37" s="1" t="s">
        <v>50</v>
      </c>
      <c r="C37" s="2" t="s">
        <v>11</v>
      </c>
      <c r="D37" s="2" t="s">
        <v>7</v>
      </c>
      <c r="E37" s="3">
        <v>38</v>
      </c>
      <c r="F37" s="6">
        <v>44802</v>
      </c>
      <c r="G37" s="4">
        <v>58209</v>
      </c>
    </row>
    <row r="38" spans="2:7" x14ac:dyDescent="0.25">
      <c r="B38" s="1" t="s">
        <v>51</v>
      </c>
      <c r="C38" s="2" t="s">
        <v>13</v>
      </c>
      <c r="D38" s="2" t="s">
        <v>7</v>
      </c>
      <c r="E38" s="3">
        <v>52</v>
      </c>
      <c r="F38" s="6">
        <v>44823</v>
      </c>
      <c r="G38" s="4">
        <v>76832</v>
      </c>
    </row>
    <row r="39" spans="2:7" x14ac:dyDescent="0.25">
      <c r="B39" s="1" t="s">
        <v>52</v>
      </c>
      <c r="C39" s="2" t="s">
        <v>84</v>
      </c>
      <c r="D39" s="2" t="s">
        <v>7</v>
      </c>
      <c r="E39" s="3">
        <v>51</v>
      </c>
      <c r="F39" s="6">
        <v>44837</v>
      </c>
      <c r="G39" s="4">
        <v>66994</v>
      </c>
    </row>
    <row r="40" spans="2:7" x14ac:dyDescent="0.25">
      <c r="B40" s="1" t="s">
        <v>53</v>
      </c>
      <c r="C40" s="2" t="s">
        <v>16</v>
      </c>
      <c r="D40" s="2" t="s">
        <v>7</v>
      </c>
      <c r="E40" s="3">
        <v>52</v>
      </c>
      <c r="F40" s="6">
        <v>44865</v>
      </c>
      <c r="G40" s="4">
        <v>107531</v>
      </c>
    </row>
    <row r="41" spans="2:7" x14ac:dyDescent="0.25">
      <c r="B41" s="1" t="s">
        <v>54</v>
      </c>
      <c r="C41" s="2" t="s">
        <v>16</v>
      </c>
      <c r="D41" s="2" t="s">
        <v>9</v>
      </c>
      <c r="E41" s="3">
        <v>51</v>
      </c>
      <c r="F41" s="6">
        <v>44879</v>
      </c>
      <c r="G41" s="4">
        <v>100981</v>
      </c>
    </row>
    <row r="42" spans="2:7" x14ac:dyDescent="0.25">
      <c r="B42" s="1" t="s">
        <v>55</v>
      </c>
      <c r="C42" s="2" t="s">
        <v>11</v>
      </c>
      <c r="D42" s="2" t="s">
        <v>9</v>
      </c>
      <c r="E42" s="3">
        <v>60</v>
      </c>
      <c r="F42" s="6">
        <v>44907</v>
      </c>
      <c r="G42" s="4">
        <v>118669</v>
      </c>
    </row>
    <row r="43" spans="2:7" x14ac:dyDescent="0.25">
      <c r="B43" s="1" t="s">
        <v>56</v>
      </c>
      <c r="C43" s="2" t="s">
        <v>20</v>
      </c>
      <c r="D43" s="2" t="s">
        <v>9</v>
      </c>
      <c r="E43" s="3">
        <v>47</v>
      </c>
      <c r="F43" s="6">
        <v>44935</v>
      </c>
      <c r="G43" s="4">
        <v>92332</v>
      </c>
    </row>
    <row r="44" spans="2:7" x14ac:dyDescent="0.25">
      <c r="B44" s="1" t="s">
        <v>57</v>
      </c>
      <c r="C44" s="2" t="s">
        <v>22</v>
      </c>
      <c r="D44" s="2" t="s">
        <v>7</v>
      </c>
      <c r="E44" s="3">
        <v>24</v>
      </c>
      <c r="F44" s="6">
        <v>44935</v>
      </c>
      <c r="G44" s="4">
        <v>38939</v>
      </c>
    </row>
    <row r="45" spans="2:7" x14ac:dyDescent="0.25">
      <c r="B45" s="1" t="s">
        <v>58</v>
      </c>
      <c r="C45" s="2" t="s">
        <v>11</v>
      </c>
      <c r="D45" s="2" t="s">
        <v>7</v>
      </c>
      <c r="E45" s="3">
        <v>45</v>
      </c>
      <c r="F45" s="6">
        <v>44942</v>
      </c>
      <c r="G45" s="4">
        <v>77293</v>
      </c>
    </row>
    <row r="46" spans="2:7" x14ac:dyDescent="0.25">
      <c r="B46" s="1" t="s">
        <v>59</v>
      </c>
      <c r="C46" s="2" t="s">
        <v>22</v>
      </c>
      <c r="D46" s="2" t="s">
        <v>7</v>
      </c>
      <c r="E46" s="3">
        <v>55</v>
      </c>
      <c r="F46" s="6">
        <v>44942</v>
      </c>
      <c r="G46" s="4">
        <v>84040</v>
      </c>
    </row>
    <row r="47" spans="2:7" x14ac:dyDescent="0.25">
      <c r="B47" s="1" t="s">
        <v>60</v>
      </c>
      <c r="C47" s="2" t="s">
        <v>22</v>
      </c>
      <c r="D47" s="2" t="s">
        <v>9</v>
      </c>
      <c r="E47" s="3">
        <v>48</v>
      </c>
      <c r="F47" s="6">
        <v>44942</v>
      </c>
      <c r="G47" s="4">
        <v>90824</v>
      </c>
    </row>
    <row r="48" spans="2:7" x14ac:dyDescent="0.25">
      <c r="B48" s="1" t="s">
        <v>61</v>
      </c>
      <c r="C48" s="2" t="s">
        <v>20</v>
      </c>
      <c r="D48" s="2" t="s">
        <v>9</v>
      </c>
      <c r="E48" s="3">
        <v>35</v>
      </c>
      <c r="F48" s="6">
        <v>44956</v>
      </c>
      <c r="G48" s="4">
        <v>57042</v>
      </c>
    </row>
    <row r="49" spans="2:7" x14ac:dyDescent="0.25">
      <c r="B49" s="1" t="s">
        <v>62</v>
      </c>
      <c r="C49" s="2" t="s">
        <v>13</v>
      </c>
      <c r="D49" s="2" t="s">
        <v>9</v>
      </c>
      <c r="E49" s="3">
        <v>20</v>
      </c>
      <c r="F49" s="6">
        <v>44970</v>
      </c>
      <c r="G49" s="4">
        <v>19548</v>
      </c>
    </row>
    <row r="50" spans="2:7" x14ac:dyDescent="0.25">
      <c r="B50" s="1" t="s">
        <v>63</v>
      </c>
      <c r="C50" s="2" t="s">
        <v>11</v>
      </c>
      <c r="D50" s="2" t="s">
        <v>7</v>
      </c>
      <c r="E50" s="3">
        <v>37</v>
      </c>
      <c r="F50" s="6">
        <v>45012</v>
      </c>
      <c r="G50" s="4">
        <v>65673</v>
      </c>
    </row>
    <row r="51" spans="2:7" x14ac:dyDescent="0.25">
      <c r="B51" s="1" t="s">
        <v>64</v>
      </c>
      <c r="C51" s="2" t="s">
        <v>22</v>
      </c>
      <c r="D51" s="2" t="s">
        <v>7</v>
      </c>
      <c r="E51" s="3">
        <v>49</v>
      </c>
      <c r="F51" s="6">
        <v>45054</v>
      </c>
      <c r="G51" s="4">
        <v>86243</v>
      </c>
    </row>
    <row r="52" spans="2:7" x14ac:dyDescent="0.25">
      <c r="B52" s="1" t="s">
        <v>65</v>
      </c>
      <c r="C52" s="2" t="s">
        <v>16</v>
      </c>
      <c r="D52" s="2" t="s">
        <v>9</v>
      </c>
      <c r="E52" s="3">
        <v>39</v>
      </c>
      <c r="F52" s="6">
        <v>45082</v>
      </c>
      <c r="G52" s="4">
        <v>64659</v>
      </c>
    </row>
    <row r="53" spans="2:7" x14ac:dyDescent="0.25">
      <c r="B53" s="1" t="s">
        <v>66</v>
      </c>
      <c r="C53" s="2" t="s">
        <v>6</v>
      </c>
      <c r="D53" s="2" t="s">
        <v>9</v>
      </c>
      <c r="E53" s="3">
        <v>38</v>
      </c>
      <c r="F53" s="6">
        <v>45075</v>
      </c>
      <c r="G53" s="4">
        <v>66771</v>
      </c>
    </row>
    <row r="54" spans="2:7" x14ac:dyDescent="0.25">
      <c r="B54" s="1" t="s">
        <v>67</v>
      </c>
      <c r="C54" s="2" t="s">
        <v>33</v>
      </c>
      <c r="D54" s="2" t="s">
        <v>9</v>
      </c>
      <c r="E54" s="3">
        <v>28</v>
      </c>
      <c r="F54" s="6">
        <v>45068</v>
      </c>
      <c r="G54" s="4">
        <v>30248</v>
      </c>
    </row>
    <row r="55" spans="2:7" x14ac:dyDescent="0.25">
      <c r="B55" s="1" t="s">
        <v>68</v>
      </c>
      <c r="C55" s="2" t="s">
        <v>84</v>
      </c>
      <c r="D55" s="2" t="s">
        <v>7</v>
      </c>
      <c r="E55" s="3">
        <v>38</v>
      </c>
      <c r="F55" s="6">
        <v>45061</v>
      </c>
      <c r="G55" s="4">
        <v>64890</v>
      </c>
    </row>
    <row r="56" spans="2:7" x14ac:dyDescent="0.25">
      <c r="B56" s="1" t="s">
        <v>69</v>
      </c>
      <c r="C56" s="2" t="s">
        <v>36</v>
      </c>
      <c r="D56" s="2" t="s">
        <v>7</v>
      </c>
      <c r="E56" s="3">
        <v>62</v>
      </c>
      <c r="F56" s="6">
        <v>45061</v>
      </c>
      <c r="G56" s="4">
        <v>103667</v>
      </c>
    </row>
    <row r="57" spans="2:7" x14ac:dyDescent="0.25">
      <c r="B57" s="1" t="s">
        <v>70</v>
      </c>
      <c r="C57" s="2" t="s">
        <v>84</v>
      </c>
      <c r="D57" s="2" t="s">
        <v>9</v>
      </c>
      <c r="E57" s="3">
        <v>33</v>
      </c>
      <c r="F57" s="6">
        <v>45047</v>
      </c>
      <c r="G57" s="4">
        <v>44782</v>
      </c>
    </row>
    <row r="58" spans="2:7" x14ac:dyDescent="0.25">
      <c r="B58" s="1" t="s">
        <v>71</v>
      </c>
      <c r="C58" s="2" t="s">
        <v>20</v>
      </c>
      <c r="D58" s="2" t="s">
        <v>9</v>
      </c>
      <c r="E58" s="3">
        <v>32</v>
      </c>
      <c r="F58" s="6">
        <v>45026</v>
      </c>
      <c r="G58" s="4">
        <v>39014</v>
      </c>
    </row>
    <row r="59" spans="2:7" x14ac:dyDescent="0.25">
      <c r="B59" s="1" t="s">
        <v>72</v>
      </c>
      <c r="C59" s="2" t="s">
        <v>84</v>
      </c>
      <c r="D59" s="2" t="s">
        <v>7</v>
      </c>
      <c r="E59" s="3">
        <v>24</v>
      </c>
      <c r="F59" s="6">
        <v>45054</v>
      </c>
      <c r="G59" s="4">
        <v>28980</v>
      </c>
    </row>
    <row r="60" spans="2:7" x14ac:dyDescent="0.25">
      <c r="B60" s="1" t="s">
        <v>73</v>
      </c>
      <c r="C60" s="2" t="s">
        <v>33</v>
      </c>
      <c r="D60" s="2" t="s">
        <v>7</v>
      </c>
      <c r="E60" s="3">
        <v>25</v>
      </c>
      <c r="F60" s="6">
        <v>45061</v>
      </c>
      <c r="G60" s="4">
        <v>41347</v>
      </c>
    </row>
    <row r="61" spans="2:7" x14ac:dyDescent="0.25">
      <c r="B61" s="1" t="s">
        <v>74</v>
      </c>
      <c r="C61" s="2" t="s">
        <v>36</v>
      </c>
      <c r="D61" s="2" t="s">
        <v>7</v>
      </c>
      <c r="E61" s="3">
        <v>25</v>
      </c>
      <c r="F61" s="6">
        <v>45040</v>
      </c>
      <c r="G61" s="4">
        <v>41157</v>
      </c>
    </row>
    <row r="62" spans="2:7" x14ac:dyDescent="0.25">
      <c r="B62" s="1" t="s">
        <v>75</v>
      </c>
      <c r="C62" s="2" t="s">
        <v>84</v>
      </c>
      <c r="D62" s="2" t="s">
        <v>9</v>
      </c>
      <c r="E62" s="3">
        <v>26</v>
      </c>
      <c r="F62" s="6">
        <v>45019</v>
      </c>
      <c r="G62" s="4">
        <v>28177</v>
      </c>
    </row>
    <row r="63" spans="2:7" x14ac:dyDescent="0.25">
      <c r="B63" s="1" t="s">
        <v>76</v>
      </c>
      <c r="C63" s="2" t="s">
        <v>46</v>
      </c>
      <c r="D63" s="2" t="s">
        <v>7</v>
      </c>
      <c r="E63" s="3">
        <v>47</v>
      </c>
      <c r="F63" s="6">
        <v>45005</v>
      </c>
      <c r="G63" s="4">
        <v>82180</v>
      </c>
    </row>
    <row r="64" spans="2:7" x14ac:dyDescent="0.25">
      <c r="B64" s="1" t="s">
        <v>77</v>
      </c>
      <c r="C64" s="2" t="s">
        <v>11</v>
      </c>
      <c r="D64" s="2" t="s">
        <v>7</v>
      </c>
      <c r="E64" s="3">
        <v>51</v>
      </c>
      <c r="F64" s="6">
        <v>45005</v>
      </c>
      <c r="G64" s="4">
        <v>104275</v>
      </c>
    </row>
    <row r="65" spans="2:7" x14ac:dyDescent="0.25">
      <c r="B65" s="1" t="s">
        <v>78</v>
      </c>
      <c r="C65" s="2" t="s">
        <v>6</v>
      </c>
      <c r="D65" s="2" t="s">
        <v>9</v>
      </c>
      <c r="E65" s="3">
        <v>25</v>
      </c>
      <c r="F65" s="6">
        <v>45026</v>
      </c>
      <c r="G65" s="4">
        <v>31912</v>
      </c>
    </row>
    <row r="66" spans="2:7" x14ac:dyDescent="0.25">
      <c r="B66" s="1" t="s">
        <v>79</v>
      </c>
      <c r="C66" s="2" t="s">
        <v>6</v>
      </c>
      <c r="D66" s="2" t="s">
        <v>9</v>
      </c>
      <c r="E66" s="3">
        <v>19</v>
      </c>
      <c r="F66" s="6">
        <v>45040</v>
      </c>
      <c r="G66" s="4">
        <v>26685</v>
      </c>
    </row>
    <row r="67" spans="2:7" x14ac:dyDescent="0.25">
      <c r="B67" s="1" t="s">
        <v>80</v>
      </c>
      <c r="C67" s="2" t="s">
        <v>11</v>
      </c>
      <c r="D67" s="2" t="s">
        <v>7</v>
      </c>
      <c r="E67" s="3">
        <v>51</v>
      </c>
      <c r="F67" s="6">
        <v>45061</v>
      </c>
      <c r="G67" s="4">
        <v>84718</v>
      </c>
    </row>
    <row r="68" spans="2:7" x14ac:dyDescent="0.25">
      <c r="B68" s="1" t="s">
        <v>81</v>
      </c>
      <c r="C68" s="2" t="s">
        <v>13</v>
      </c>
      <c r="D68" s="2" t="s">
        <v>7</v>
      </c>
      <c r="E68" s="3">
        <v>33</v>
      </c>
      <c r="F68" s="6">
        <v>45068</v>
      </c>
      <c r="G68" s="4">
        <v>56777</v>
      </c>
    </row>
    <row r="69" spans="2:7" x14ac:dyDescent="0.25">
      <c r="B69" s="1" t="s">
        <v>82</v>
      </c>
      <c r="C69" s="2" t="s">
        <v>84</v>
      </c>
      <c r="D69" s="2" t="s">
        <v>9</v>
      </c>
      <c r="E69" s="3">
        <v>48</v>
      </c>
      <c r="F69" s="6">
        <v>45040</v>
      </c>
      <c r="G69" s="4">
        <v>90548</v>
      </c>
    </row>
    <row r="70" spans="2:7" x14ac:dyDescent="0.25">
      <c r="B70" s="1" t="s">
        <v>83</v>
      </c>
      <c r="C70" s="2" t="s">
        <v>16</v>
      </c>
      <c r="D70" s="2" t="s">
        <v>7</v>
      </c>
      <c r="E70" s="3">
        <v>37</v>
      </c>
      <c r="F70" s="6">
        <v>45019</v>
      </c>
      <c r="G70" s="4">
        <v>47464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AA81-38D8-46FE-833E-4D9CA504CD99}">
  <sheetPr>
    <tabColor theme="6"/>
  </sheetPr>
  <dimension ref="B4:AC16"/>
  <sheetViews>
    <sheetView showGridLines="0" topLeftCell="F1" workbookViewId="0">
      <selection activeCell="R9" sqref="R9"/>
    </sheetView>
  </sheetViews>
  <sheetFormatPr baseColWidth="10" defaultRowHeight="15" x14ac:dyDescent="0.25"/>
  <cols>
    <col min="1" max="1" width="3.7109375" customWidth="1"/>
    <col min="2" max="2" width="15.42578125" bestFit="1" customWidth="1"/>
    <col min="3" max="3" width="7.42578125" bestFit="1" customWidth="1"/>
    <col min="4" max="4" width="11" bestFit="1" customWidth="1"/>
    <col min="5" max="5" width="15.7109375" bestFit="1" customWidth="1"/>
    <col min="6" max="6" width="12.7109375" bestFit="1" customWidth="1"/>
    <col min="7" max="7" width="3.7109375" customWidth="1"/>
    <col min="8" max="8" width="15.42578125" bestFit="1" customWidth="1"/>
    <col min="9" max="9" width="7.42578125" bestFit="1" customWidth="1"/>
    <col min="10" max="10" width="3.7109375" customWidth="1"/>
    <col min="11" max="11" width="15.42578125" bestFit="1" customWidth="1"/>
    <col min="12" max="12" width="12.7109375" bestFit="1" customWidth="1"/>
    <col min="13" max="13" width="3.7109375" customWidth="1"/>
    <col min="14" max="14" width="12.5703125" bestFit="1" customWidth="1"/>
    <col min="15" max="15" width="7.42578125" bestFit="1" customWidth="1"/>
    <col min="16" max="16" width="12.7109375" bestFit="1" customWidth="1"/>
    <col min="17" max="17" width="3.7109375" customWidth="1"/>
    <col min="18" max="18" width="20.140625" bestFit="1" customWidth="1"/>
    <col min="19" max="19" width="7.7109375" bestFit="1" customWidth="1"/>
    <col min="20" max="20" width="8" bestFit="1" customWidth="1"/>
    <col min="21" max="21" width="12.5703125" bestFit="1" customWidth="1"/>
    <col min="22" max="22" width="3.7109375" customWidth="1"/>
    <col min="23" max="23" width="12.5703125" bestFit="1" customWidth="1"/>
    <col min="24" max="24" width="10.140625" bestFit="1" customWidth="1"/>
    <col min="25" max="25" width="14.42578125" bestFit="1" customWidth="1"/>
    <col min="26" max="26" width="3.7109375" customWidth="1"/>
    <col min="27" max="29" width="14.7109375" customWidth="1"/>
  </cols>
  <sheetData>
    <row r="4" spans="2:29" x14ac:dyDescent="0.25">
      <c r="H4" t="s">
        <v>110</v>
      </c>
      <c r="K4" t="s">
        <v>111</v>
      </c>
      <c r="N4" t="s">
        <v>112</v>
      </c>
      <c r="R4" t="s">
        <v>113</v>
      </c>
      <c r="W4" t="s">
        <v>114</v>
      </c>
    </row>
    <row r="5" spans="2:29" x14ac:dyDescent="0.25">
      <c r="B5" s="7" t="s">
        <v>1</v>
      </c>
      <c r="C5" t="s">
        <v>88</v>
      </c>
      <c r="D5" t="s">
        <v>109</v>
      </c>
      <c r="E5" t="s">
        <v>103</v>
      </c>
      <c r="F5" t="s">
        <v>89</v>
      </c>
      <c r="H5" s="7" t="s">
        <v>1</v>
      </c>
      <c r="I5" t="s">
        <v>88</v>
      </c>
      <c r="K5" s="7" t="s">
        <v>1</v>
      </c>
      <c r="L5" t="s">
        <v>89</v>
      </c>
      <c r="N5" s="7" t="s">
        <v>2</v>
      </c>
      <c r="O5" t="s">
        <v>88</v>
      </c>
      <c r="P5" t="s">
        <v>89</v>
      </c>
      <c r="R5" s="7" t="s">
        <v>87</v>
      </c>
      <c r="S5" s="7" t="s">
        <v>2</v>
      </c>
      <c r="W5" s="7" t="s">
        <v>1</v>
      </c>
      <c r="X5" t="s">
        <v>101</v>
      </c>
      <c r="Y5" t="s">
        <v>102</v>
      </c>
      <c r="AA5" s="16" t="s">
        <v>104</v>
      </c>
      <c r="AB5" s="16"/>
      <c r="AC5" s="16"/>
    </row>
    <row r="6" spans="2:29" x14ac:dyDescent="0.25">
      <c r="B6" s="8" t="s">
        <v>22</v>
      </c>
      <c r="C6">
        <v>8</v>
      </c>
      <c r="D6" s="14">
        <v>37.625</v>
      </c>
      <c r="E6" s="9">
        <v>62630</v>
      </c>
      <c r="F6" s="9">
        <v>501040</v>
      </c>
      <c r="G6" s="9"/>
      <c r="H6" s="8" t="s">
        <v>22</v>
      </c>
      <c r="I6">
        <v>8</v>
      </c>
      <c r="K6" s="8" t="s">
        <v>22</v>
      </c>
      <c r="L6" s="9">
        <v>501040</v>
      </c>
      <c r="N6" s="8" t="s">
        <v>7</v>
      </c>
      <c r="O6">
        <v>31</v>
      </c>
      <c r="P6" s="9">
        <v>1950995</v>
      </c>
      <c r="R6" s="7" t="s">
        <v>92</v>
      </c>
      <c r="S6" t="s">
        <v>7</v>
      </c>
      <c r="T6" t="s">
        <v>9</v>
      </c>
      <c r="U6" t="s">
        <v>86</v>
      </c>
      <c r="W6" s="8" t="s">
        <v>93</v>
      </c>
      <c r="X6">
        <v>3</v>
      </c>
      <c r="Y6">
        <v>3</v>
      </c>
      <c r="AA6" s="11" t="s">
        <v>88</v>
      </c>
      <c r="AB6" s="11" t="s">
        <v>105</v>
      </c>
      <c r="AC6" s="12">
        <f>GETPIVOTDATA("Effectif",$B$5)</f>
        <v>68</v>
      </c>
    </row>
    <row r="7" spans="2:29" x14ac:dyDescent="0.25">
      <c r="B7" s="8" t="s">
        <v>84</v>
      </c>
      <c r="C7">
        <v>11</v>
      </c>
      <c r="D7" s="14">
        <v>34.636363636363633</v>
      </c>
      <c r="E7" s="9">
        <v>50212.727272727272</v>
      </c>
      <c r="F7" s="9">
        <v>552340</v>
      </c>
      <c r="G7" s="9"/>
      <c r="H7" s="8" t="s">
        <v>84</v>
      </c>
      <c r="I7">
        <v>11</v>
      </c>
      <c r="K7" s="8" t="s">
        <v>84</v>
      </c>
      <c r="L7" s="9">
        <v>552340</v>
      </c>
      <c r="N7" s="8" t="s">
        <v>9</v>
      </c>
      <c r="O7">
        <v>37</v>
      </c>
      <c r="P7" s="9">
        <v>2049409</v>
      </c>
      <c r="R7" s="8" t="s">
        <v>90</v>
      </c>
      <c r="T7">
        <v>1</v>
      </c>
      <c r="U7">
        <v>1</v>
      </c>
      <c r="W7" s="8" t="s">
        <v>94</v>
      </c>
      <c r="X7">
        <v>4</v>
      </c>
      <c r="Y7">
        <v>7</v>
      </c>
      <c r="AA7" s="11"/>
      <c r="AB7" s="11" t="s">
        <v>7</v>
      </c>
      <c r="AC7" s="12">
        <f>IFERROR(GETPIVOTDATA("Effectif",$N$5,"Sexe","Femme"),0)</f>
        <v>31</v>
      </c>
    </row>
    <row r="8" spans="2:29" x14ac:dyDescent="0.25">
      <c r="B8" s="8" t="s">
        <v>16</v>
      </c>
      <c r="C8">
        <v>7</v>
      </c>
      <c r="D8" s="14">
        <v>38.142857142857146</v>
      </c>
      <c r="E8" s="9">
        <v>61940</v>
      </c>
      <c r="F8" s="9">
        <v>433580</v>
      </c>
      <c r="G8" s="9"/>
      <c r="H8" s="8" t="s">
        <v>16</v>
      </c>
      <c r="I8">
        <v>7</v>
      </c>
      <c r="K8" s="8" t="s">
        <v>16</v>
      </c>
      <c r="L8" s="9">
        <v>433580</v>
      </c>
      <c r="N8" s="8" t="s">
        <v>86</v>
      </c>
      <c r="O8">
        <v>68</v>
      </c>
      <c r="P8" s="9">
        <v>4000404</v>
      </c>
      <c r="R8" s="8" t="s">
        <v>115</v>
      </c>
      <c r="S8">
        <v>9</v>
      </c>
      <c r="T8">
        <v>14</v>
      </c>
      <c r="U8">
        <v>23</v>
      </c>
      <c r="W8" s="8" t="s">
        <v>95</v>
      </c>
      <c r="X8">
        <v>5</v>
      </c>
      <c r="Y8">
        <v>12</v>
      </c>
      <c r="AA8" s="11"/>
      <c r="AB8" s="11" t="s">
        <v>9</v>
      </c>
      <c r="AC8" s="12">
        <f>IFERROR(GETPIVOTDATA("Effectif",$N$5,"Sexe","Homme"),0)</f>
        <v>37</v>
      </c>
    </row>
    <row r="9" spans="2:29" x14ac:dyDescent="0.25">
      <c r="B9" s="8" t="s">
        <v>46</v>
      </c>
      <c r="C9">
        <v>2</v>
      </c>
      <c r="D9" s="14">
        <v>37</v>
      </c>
      <c r="E9" s="9">
        <v>61429.5</v>
      </c>
      <c r="F9" s="9">
        <v>122859</v>
      </c>
      <c r="G9" s="9"/>
      <c r="H9" s="8" t="s">
        <v>46</v>
      </c>
      <c r="I9">
        <v>2</v>
      </c>
      <c r="K9" s="8" t="s">
        <v>46</v>
      </c>
      <c r="L9" s="9">
        <v>122859</v>
      </c>
      <c r="R9" s="8" t="s">
        <v>116</v>
      </c>
      <c r="S9">
        <v>9</v>
      </c>
      <c r="T9">
        <v>10</v>
      </c>
      <c r="U9">
        <v>19</v>
      </c>
      <c r="W9" s="8" t="s">
        <v>96</v>
      </c>
      <c r="X9">
        <v>5</v>
      </c>
      <c r="Y9">
        <v>17</v>
      </c>
      <c r="AA9" s="11" t="s">
        <v>3</v>
      </c>
      <c r="AB9" s="11" t="s">
        <v>108</v>
      </c>
      <c r="AC9" s="15">
        <f>IFERROR(GETPIVOTDATA("Age moyen",$B$5),0)</f>
        <v>37.102941176470587</v>
      </c>
    </row>
    <row r="10" spans="2:29" x14ac:dyDescent="0.25">
      <c r="B10" s="8" t="s">
        <v>33</v>
      </c>
      <c r="C10">
        <v>5</v>
      </c>
      <c r="D10" s="14">
        <v>31.6</v>
      </c>
      <c r="E10" s="9">
        <v>51213.2</v>
      </c>
      <c r="F10" s="9">
        <v>256066</v>
      </c>
      <c r="G10" s="9"/>
      <c r="H10" s="8" t="s">
        <v>33</v>
      </c>
      <c r="I10">
        <v>5</v>
      </c>
      <c r="K10" s="8" t="s">
        <v>33</v>
      </c>
      <c r="L10" s="9">
        <v>256066</v>
      </c>
      <c r="R10" s="8" t="s">
        <v>117</v>
      </c>
      <c r="S10">
        <v>3</v>
      </c>
      <c r="T10">
        <v>8</v>
      </c>
      <c r="U10">
        <v>11</v>
      </c>
      <c r="W10" s="8" t="s">
        <v>97</v>
      </c>
      <c r="X10">
        <v>5</v>
      </c>
      <c r="Y10">
        <v>22</v>
      </c>
      <c r="AA10" s="11" t="s">
        <v>4</v>
      </c>
      <c r="AB10" s="11" t="s">
        <v>106</v>
      </c>
      <c r="AC10" s="13">
        <f>GETPIVOTDATA("Rému. Totale",$B$5)</f>
        <v>4000404</v>
      </c>
    </row>
    <row r="11" spans="2:29" x14ac:dyDescent="0.25">
      <c r="B11" s="8" t="s">
        <v>11</v>
      </c>
      <c r="C11">
        <v>11</v>
      </c>
      <c r="D11" s="14">
        <v>40.090909090909093</v>
      </c>
      <c r="E11" s="9">
        <v>65242.090909090912</v>
      </c>
      <c r="F11" s="9">
        <v>717663</v>
      </c>
      <c r="G11" s="9"/>
      <c r="H11" s="8" t="s">
        <v>11</v>
      </c>
      <c r="I11">
        <v>11</v>
      </c>
      <c r="K11" s="8" t="s">
        <v>11</v>
      </c>
      <c r="L11" s="9">
        <v>717663</v>
      </c>
      <c r="R11" s="8" t="s">
        <v>118</v>
      </c>
      <c r="S11">
        <v>9</v>
      </c>
      <c r="T11">
        <v>4</v>
      </c>
      <c r="U11">
        <v>13</v>
      </c>
      <c r="W11" s="8" t="s">
        <v>98</v>
      </c>
      <c r="X11">
        <v>7</v>
      </c>
      <c r="Y11">
        <v>29</v>
      </c>
      <c r="AA11" s="11"/>
      <c r="AB11" s="11" t="s">
        <v>107</v>
      </c>
      <c r="AC11" s="13">
        <f>GETPIVOTDATA("Rému. Moyenne",$B$5)</f>
        <v>58829.470588235294</v>
      </c>
    </row>
    <row r="12" spans="2:29" x14ac:dyDescent="0.25">
      <c r="B12" s="8" t="s">
        <v>6</v>
      </c>
      <c r="C12">
        <v>8</v>
      </c>
      <c r="D12" s="14">
        <v>38.125</v>
      </c>
      <c r="E12" s="9">
        <v>61914.25</v>
      </c>
      <c r="F12" s="9">
        <v>495314</v>
      </c>
      <c r="G12" s="9"/>
      <c r="H12" s="8" t="s">
        <v>6</v>
      </c>
      <c r="I12">
        <v>8</v>
      </c>
      <c r="K12" s="8" t="s">
        <v>6</v>
      </c>
      <c r="L12" s="9">
        <v>495314</v>
      </c>
      <c r="R12" s="8" t="s">
        <v>91</v>
      </c>
      <c r="S12">
        <v>1</v>
      </c>
      <c r="U12">
        <v>1</v>
      </c>
      <c r="W12" s="8" t="s">
        <v>99</v>
      </c>
      <c r="X12">
        <v>11</v>
      </c>
      <c r="Y12">
        <v>40</v>
      </c>
    </row>
    <row r="13" spans="2:29" x14ac:dyDescent="0.25">
      <c r="B13" s="8" t="s">
        <v>13</v>
      </c>
      <c r="C13">
        <v>6</v>
      </c>
      <c r="D13" s="14">
        <v>30.5</v>
      </c>
      <c r="E13" s="9">
        <v>45488</v>
      </c>
      <c r="F13" s="9">
        <v>272928</v>
      </c>
      <c r="G13" s="9"/>
      <c r="H13" s="8" t="s">
        <v>13</v>
      </c>
      <c r="I13">
        <v>6</v>
      </c>
      <c r="K13" s="8" t="s">
        <v>13</v>
      </c>
      <c r="L13" s="9">
        <v>272928</v>
      </c>
      <c r="R13" s="8" t="s">
        <v>86</v>
      </c>
      <c r="S13">
        <v>31</v>
      </c>
      <c r="T13">
        <v>37</v>
      </c>
      <c r="U13">
        <v>68</v>
      </c>
      <c r="W13" s="8" t="s">
        <v>100</v>
      </c>
      <c r="X13">
        <v>28</v>
      </c>
      <c r="Y13">
        <v>68</v>
      </c>
    </row>
    <row r="14" spans="2:29" x14ac:dyDescent="0.25">
      <c r="B14" s="8" t="s">
        <v>20</v>
      </c>
      <c r="C14">
        <v>6</v>
      </c>
      <c r="D14" s="14">
        <v>41.333333333333336</v>
      </c>
      <c r="E14" s="9">
        <v>64422.166666666664</v>
      </c>
      <c r="F14" s="9">
        <v>386533</v>
      </c>
      <c r="G14" s="9"/>
      <c r="H14" s="8" t="s">
        <v>20</v>
      </c>
      <c r="I14">
        <v>6</v>
      </c>
      <c r="K14" s="8" t="s">
        <v>20</v>
      </c>
      <c r="L14" s="9">
        <v>386533</v>
      </c>
      <c r="W14" s="8" t="s">
        <v>86</v>
      </c>
      <c r="X14">
        <v>68</v>
      </c>
    </row>
    <row r="15" spans="2:29" x14ac:dyDescent="0.25">
      <c r="B15" s="8" t="s">
        <v>36</v>
      </c>
      <c r="C15">
        <v>4</v>
      </c>
      <c r="D15" s="14">
        <v>41.25</v>
      </c>
      <c r="E15" s="9">
        <v>65520.25</v>
      </c>
      <c r="F15" s="9">
        <v>262081</v>
      </c>
      <c r="G15" s="9"/>
      <c r="H15" s="8" t="s">
        <v>36</v>
      </c>
      <c r="I15">
        <v>4</v>
      </c>
      <c r="K15" s="8" t="s">
        <v>36</v>
      </c>
      <c r="L15" s="9">
        <v>262081</v>
      </c>
    </row>
    <row r="16" spans="2:29" x14ac:dyDescent="0.25">
      <c r="B16" s="8" t="s">
        <v>86</v>
      </c>
      <c r="C16">
        <v>68</v>
      </c>
      <c r="D16" s="14">
        <v>37.102941176470587</v>
      </c>
      <c r="E16" s="9">
        <v>58829.470588235294</v>
      </c>
      <c r="F16" s="9">
        <v>4000404</v>
      </c>
      <c r="G16" s="9"/>
      <c r="H16" s="8" t="s">
        <v>86</v>
      </c>
      <c r="I16">
        <v>68</v>
      </c>
      <c r="K16" s="8" t="s">
        <v>86</v>
      </c>
      <c r="L16" s="9">
        <v>4000404</v>
      </c>
    </row>
  </sheetData>
  <mergeCells count="1">
    <mergeCell ref="AA5:AC5"/>
  </mergeCell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E5DC-2818-4ACC-A08B-8F83B9072C8D}">
  <sheetPr>
    <tabColor theme="4"/>
  </sheetPr>
  <dimension ref="A1:Z101"/>
  <sheetViews>
    <sheetView showGridLines="0" tabSelected="1" zoomScale="80" zoomScaleNormal="80" workbookViewId="0"/>
  </sheetViews>
  <sheetFormatPr baseColWidth="10" defaultRowHeight="15" x14ac:dyDescent="0.25"/>
  <cols>
    <col min="1" max="1" width="3.7109375" customWidth="1"/>
  </cols>
  <sheetData>
    <row r="1" spans="1:26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EMPLOYES</vt:lpstr>
      <vt:lpstr>CALCULS</vt:lpstr>
      <vt:lpstr>TABLEAU DE 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</cp:lastModifiedBy>
  <dcterms:created xsi:type="dcterms:W3CDTF">2015-06-05T18:19:34Z</dcterms:created>
  <dcterms:modified xsi:type="dcterms:W3CDTF">2023-04-14T14:53:20Z</dcterms:modified>
</cp:coreProperties>
</file>