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ax\Desktop\Projects\MPT Betting\"/>
    </mc:Choice>
  </mc:AlternateContent>
  <xr:revisionPtr revIDLastSave="0" documentId="13_ncr:1_{04AC76E0-6522-4C10-BFC3-C46285472AEC}" xr6:coauthVersionLast="47" xr6:coauthVersionMax="47" xr10:uidLastSave="{00000000-0000-0000-0000-000000000000}"/>
  <bookViews>
    <workbookView xWindow="-29190" yWindow="8145" windowWidth="28155" windowHeight="10680" xr2:uid="{4739CD35-747A-4FA0-9BD7-8C93A35FE5F0}"/>
  </bookViews>
  <sheets>
    <sheet name="American Odds" sheetId="1" r:id="rId1"/>
    <sheet name="Simple Ver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F6" i="1" s="1"/>
  <c r="G6" i="1" s="1"/>
  <c r="B5" i="1"/>
  <c r="D5" i="1" s="1"/>
  <c r="F5" i="1" s="1"/>
  <c r="G5" i="1" s="1"/>
  <c r="I4" i="3"/>
  <c r="I3" i="3"/>
  <c r="I2" i="3"/>
  <c r="B4" i="1"/>
  <c r="D4" i="1" s="1"/>
  <c r="F4" i="1" s="1"/>
  <c r="G4" i="1" s="1"/>
  <c r="B3" i="1"/>
  <c r="D3" i="1" s="1"/>
  <c r="F3" i="1" s="1"/>
  <c r="G3" i="1" s="1"/>
  <c r="I3" i="1" s="1"/>
  <c r="J3" i="1" s="1"/>
  <c r="B2" i="1"/>
  <c r="D2" i="1" s="1"/>
  <c r="F2" i="1" s="1"/>
  <c r="G2" i="1" s="1"/>
  <c r="I2" i="1" s="1"/>
  <c r="J2" i="1" s="1"/>
  <c r="F4" i="3"/>
  <c r="G4" i="3" s="1"/>
  <c r="H4" i="3" s="1"/>
  <c r="D4" i="3"/>
  <c r="E4" i="3" s="1"/>
  <c r="G3" i="3"/>
  <c r="F3" i="3"/>
  <c r="D3" i="3"/>
  <c r="E3" i="3" s="1"/>
  <c r="F2" i="3"/>
  <c r="G2" i="3" s="1"/>
  <c r="H2" i="3" s="1"/>
  <c r="D2" i="3"/>
  <c r="E2" i="3" s="1"/>
  <c r="I6" i="1" l="1"/>
  <c r="J6" i="1" s="1"/>
  <c r="H6" i="1"/>
  <c r="K6" i="1" s="1"/>
  <c r="I5" i="1"/>
  <c r="J5" i="1" s="1"/>
  <c r="H5" i="1"/>
  <c r="K5" i="1" s="1"/>
  <c r="I4" i="1"/>
  <c r="J4" i="1" s="1"/>
  <c r="H4" i="1"/>
  <c r="K4" i="1" s="1"/>
  <c r="H3" i="1"/>
  <c r="K3" i="1" s="1"/>
  <c r="H2" i="1"/>
  <c r="K2" i="1" s="1"/>
  <c r="H3" i="3"/>
  <c r="L3" i="1" l="1"/>
  <c r="M3" i="1" s="1"/>
  <c r="L2" i="1"/>
  <c r="M2" i="1" s="1"/>
  <c r="L5" i="1"/>
  <c r="M5" i="1" s="1"/>
  <c r="L6" i="1"/>
  <c r="M6" i="1" s="1"/>
  <c r="L4" i="1"/>
  <c r="M4" i="1" s="1"/>
</calcChain>
</file>

<file path=xl/sharedStrings.xml><?xml version="1.0" encoding="utf-8"?>
<sst xmlns="http://schemas.openxmlformats.org/spreadsheetml/2006/main" count="22" uniqueCount="16">
  <si>
    <t>Upside</t>
  </si>
  <si>
    <t>Downside</t>
  </si>
  <si>
    <t>EV</t>
  </si>
  <si>
    <t>VAR</t>
  </si>
  <si>
    <t>R</t>
  </si>
  <si>
    <t>E[R^2]</t>
  </si>
  <si>
    <t>E[R]</t>
  </si>
  <si>
    <t>Upside %</t>
  </si>
  <si>
    <t>American Odds</t>
  </si>
  <si>
    <t>Wager</t>
  </si>
  <si>
    <t>Decimal Odds</t>
  </si>
  <si>
    <t>Payout</t>
  </si>
  <si>
    <t>Profit (Upside)</t>
  </si>
  <si>
    <t>Implied Probability (Book)</t>
  </si>
  <si>
    <t>Implied Probability (True)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</si>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</sst>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2" applyFon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44" fontId="0" fillId="0" borderId="1" xfId="1" applyFont="1" applyBorder="1"/>
    <xf numFmtId="44" fontId="0" fillId="0" borderId="0" xfId="1" applyFont="1"/>
    <xf numFmtId="44" fontId="0" fillId="2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66AB-1285-4E31-82B2-5F12C874BF7A}">
  <dimension ref="A1:N6"/>
  <sheetViews>
    <sheetView tabSelected="1" topLeftCell="C1" zoomScale="190" zoomScaleNormal="190" workbookViewId="0">
      <selection activeCell="L6" sqref="L6"/>
    </sheetView>
  </sheetViews>
  <sheetFormatPr defaultRowHeight="15" x14ac:dyDescent="0.25"/>
  <cols>
    <col min="1" max="1" width="14.7109375" bestFit="1" customWidth="1"/>
    <col min="2" max="2" width="13.42578125" customWidth="1"/>
    <col min="3" max="3" width="9.140625" customWidth="1"/>
    <col min="4" max="4" width="13.5703125" bestFit="1" customWidth="1"/>
    <col min="5" max="5" width="9.140625" style="7" bestFit="1" customWidth="1"/>
    <col min="6" max="6" width="12.42578125" style="7" bestFit="1" customWidth="1"/>
    <col min="7" max="7" width="13.85546875" style="7" bestFit="1" customWidth="1"/>
    <col min="8" max="8" width="12.42578125" style="7" bestFit="1" customWidth="1"/>
    <col min="9" max="12" width="12.42578125" bestFit="1" customWidth="1"/>
    <col min="14" max="14" width="5.5703125" bestFit="1" customWidth="1"/>
    <col min="15" max="15" width="6.42578125" bestFit="1" customWidth="1"/>
    <col min="16" max="16" width="7.140625" bestFit="1" customWidth="1"/>
  </cols>
  <sheetData>
    <row r="1" spans="1:14" x14ac:dyDescent="0.25">
      <c r="A1" s="3" t="s">
        <v>8</v>
      </c>
      <c r="B1" s="3" t="s">
        <v>13</v>
      </c>
      <c r="C1" s="3" t="s">
        <v>14</v>
      </c>
      <c r="D1" s="3" t="s">
        <v>10</v>
      </c>
      <c r="E1" s="6" t="s">
        <v>9</v>
      </c>
      <c r="F1" s="6" t="s">
        <v>11</v>
      </c>
      <c r="G1" s="6" t="s">
        <v>12</v>
      </c>
      <c r="H1" s="3" t="s">
        <v>2</v>
      </c>
      <c r="I1" s="3" t="s">
        <v>4</v>
      </c>
      <c r="J1" s="3" t="s">
        <v>5</v>
      </c>
      <c r="K1" s="8" t="s">
        <v>6</v>
      </c>
      <c r="L1" s="8" t="s">
        <v>3</v>
      </c>
      <c r="M1" s="3" t="s">
        <v>15</v>
      </c>
    </row>
    <row r="2" spans="1:14" x14ac:dyDescent="0.25">
      <c r="A2">
        <v>150</v>
      </c>
      <c r="B2">
        <f>IF(A2&gt;0,100/(A2+100),-A2/(100-A2))</f>
        <v>0.4</v>
      </c>
      <c r="C2">
        <v>0.45</v>
      </c>
      <c r="D2" s="4">
        <f>1/B2</f>
        <v>2.5</v>
      </c>
      <c r="E2" s="7">
        <v>100</v>
      </c>
      <c r="F2" s="7">
        <f>E2*D2</f>
        <v>250</v>
      </c>
      <c r="G2" s="7">
        <f>F2-E2</f>
        <v>150</v>
      </c>
      <c r="H2" s="7">
        <f>(C2*G2)-((1-C2)*E2)</f>
        <v>12.499999999999993</v>
      </c>
      <c r="I2" s="5">
        <f>G2/E2</f>
        <v>1.5</v>
      </c>
      <c r="J2" s="5">
        <f>(C2*(I2^2))+((1-C2))</f>
        <v>1.5625</v>
      </c>
      <c r="K2" s="5">
        <f>H2/E2</f>
        <v>0.12499999999999993</v>
      </c>
      <c r="L2" s="5">
        <f>J2-(K2^2)</f>
        <v>1.546875</v>
      </c>
      <c r="M2" s="5">
        <f>SQRT(L2)</f>
        <v>1.2437342963832749</v>
      </c>
      <c r="N2" s="2"/>
    </row>
    <row r="3" spans="1:14" x14ac:dyDescent="0.25">
      <c r="A3">
        <v>-220</v>
      </c>
      <c r="B3">
        <f>IF(A3&gt;0,100/(A3+100),-A3/(100-A3))</f>
        <v>0.6875</v>
      </c>
      <c r="C3">
        <v>0.75</v>
      </c>
      <c r="D3" s="4">
        <f>1/B3</f>
        <v>1.4545454545454546</v>
      </c>
      <c r="E3" s="7">
        <v>100</v>
      </c>
      <c r="F3" s="7">
        <f>E3*D3</f>
        <v>145.45454545454547</v>
      </c>
      <c r="G3" s="7">
        <f>F3-E3</f>
        <v>45.454545454545467</v>
      </c>
      <c r="H3" s="7">
        <f>(C3*G3)-((1-C3)*E3)</f>
        <v>9.0909090909091006</v>
      </c>
      <c r="I3" s="5">
        <f>G3/E3</f>
        <v>0.4545454545454547</v>
      </c>
      <c r="J3" s="5">
        <f>(C3*(I3^2))+((1-C3))</f>
        <v>0.40495867768595051</v>
      </c>
      <c r="K3" s="5">
        <f>H3/E3</f>
        <v>9.0909090909091009E-2</v>
      </c>
      <c r="L3" s="5">
        <f>J3-(K3^2)</f>
        <v>0.39669421487603312</v>
      </c>
      <c r="M3" s="5">
        <f>SQRT(L3)</f>
        <v>0.62983665729777361</v>
      </c>
      <c r="N3" s="2"/>
    </row>
    <row r="4" spans="1:14" x14ac:dyDescent="0.25">
      <c r="A4">
        <v>-250</v>
      </c>
      <c r="B4">
        <f>IF(A4&gt;0,100/(A4+100),-A4/(100-A4))</f>
        <v>0.7142857142857143</v>
      </c>
      <c r="C4">
        <v>0.73</v>
      </c>
      <c r="D4" s="4">
        <f>1/B4</f>
        <v>1.4</v>
      </c>
      <c r="E4" s="7">
        <v>100</v>
      </c>
      <c r="F4" s="7">
        <f>E4*D4</f>
        <v>140</v>
      </c>
      <c r="G4" s="7">
        <f>F4-E4</f>
        <v>40</v>
      </c>
      <c r="H4" s="7">
        <f>(C4*G4)-((1-C4)*E4)</f>
        <v>2.1999999999999993</v>
      </c>
      <c r="I4" s="5">
        <f>G4/E4</f>
        <v>0.4</v>
      </c>
      <c r="J4" s="5">
        <f>(C4*(I4^2))+((1-C4))</f>
        <v>0.38680000000000003</v>
      </c>
      <c r="K4" s="5">
        <f>H4/E4</f>
        <v>2.1999999999999992E-2</v>
      </c>
      <c r="L4" s="5">
        <f>J4-(K4^2)</f>
        <v>0.38631600000000005</v>
      </c>
      <c r="M4" s="5">
        <f>SQRT(L4)</f>
        <v>0.62154324065184718</v>
      </c>
      <c r="N4" s="2"/>
    </row>
    <row r="5" spans="1:14" x14ac:dyDescent="0.25">
      <c r="A5">
        <v>230</v>
      </c>
      <c r="B5">
        <f>IF(A5&gt;0,100/(A5+100),-A5/(100-A5))</f>
        <v>0.30303030303030304</v>
      </c>
      <c r="C5">
        <v>0.36</v>
      </c>
      <c r="D5" s="4">
        <f>1/B5</f>
        <v>3.3</v>
      </c>
      <c r="E5" s="7">
        <v>100</v>
      </c>
      <c r="F5" s="7">
        <f>E5*D5</f>
        <v>330</v>
      </c>
      <c r="G5" s="7">
        <f>F5-E5</f>
        <v>230</v>
      </c>
      <c r="H5" s="7">
        <f>(C5*G5)-((1-C5)*E5)</f>
        <v>18.799999999999997</v>
      </c>
      <c r="I5" s="5">
        <f>G5/E5</f>
        <v>2.2999999999999998</v>
      </c>
      <c r="J5" s="5">
        <f>(C5*(I5^2))+((1-C5))</f>
        <v>2.5443999999999996</v>
      </c>
      <c r="K5" s="5">
        <f>H5/E5</f>
        <v>0.18799999999999997</v>
      </c>
      <c r="L5" s="5">
        <f>J5-(K5^2)</f>
        <v>2.5090559999999997</v>
      </c>
      <c r="M5" s="5">
        <f>SQRT(L5)</f>
        <v>1.5839999999999999</v>
      </c>
      <c r="N5" s="2"/>
    </row>
    <row r="6" spans="1:14" x14ac:dyDescent="0.25">
      <c r="A6">
        <v>400</v>
      </c>
      <c r="B6">
        <f>IF(A6&gt;0,100/(A6+100),-A6/(100-A6))</f>
        <v>0.2</v>
      </c>
      <c r="C6">
        <v>0.28000000000000003</v>
      </c>
      <c r="D6" s="4">
        <f>1/B6</f>
        <v>5</v>
      </c>
      <c r="E6" s="7">
        <v>100</v>
      </c>
      <c r="F6" s="7">
        <f>E6*D6</f>
        <v>500</v>
      </c>
      <c r="G6" s="7">
        <f>F6-E6</f>
        <v>400</v>
      </c>
      <c r="H6" s="7">
        <f>(C6*G6)-((1-C6)*E6)</f>
        <v>40.000000000000014</v>
      </c>
      <c r="I6" s="5">
        <f>G6/E6</f>
        <v>4</v>
      </c>
      <c r="J6" s="5">
        <f>(C6*(I6^2))+((1-C6))</f>
        <v>5.2</v>
      </c>
      <c r="K6" s="5">
        <f>H6/E6</f>
        <v>0.40000000000000013</v>
      </c>
      <c r="L6" s="5">
        <f>J6-(K6^2)</f>
        <v>5.04</v>
      </c>
      <c r="M6" s="5">
        <f>SQRT(L6)</f>
        <v>2.2449944320643649</v>
      </c>
      <c r="N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C06-4238-4AC1-867A-746EDA13336F}">
  <dimension ref="A1:I4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6</v>
      </c>
      <c r="F1" s="3" t="s">
        <v>4</v>
      </c>
      <c r="G1" s="3" t="s">
        <v>5</v>
      </c>
      <c r="H1" s="3" t="s">
        <v>3</v>
      </c>
      <c r="I1" s="3" t="s">
        <v>15</v>
      </c>
    </row>
    <row r="2" spans="1:9" x14ac:dyDescent="0.25">
      <c r="A2">
        <v>50</v>
      </c>
      <c r="B2">
        <v>0.51</v>
      </c>
      <c r="C2">
        <v>50</v>
      </c>
      <c r="D2" s="1">
        <f>(A2*B2)-(C2*(1-B2))</f>
        <v>1</v>
      </c>
      <c r="E2" s="2">
        <f>D2/C2</f>
        <v>0.02</v>
      </c>
      <c r="F2" s="2">
        <f>A2/C2</f>
        <v>1</v>
      </c>
      <c r="G2">
        <f>(B2*(F2*F2))+((1-B2)*((-1)^2))</f>
        <v>1</v>
      </c>
      <c r="H2">
        <f>G2-(E2^2)</f>
        <v>0.99960000000000004</v>
      </c>
      <c r="I2">
        <f>SQRT(H2)</f>
        <v>0.99979997999599901</v>
      </c>
    </row>
    <row r="3" spans="1:9" x14ac:dyDescent="0.25">
      <c r="A3">
        <v>65</v>
      </c>
      <c r="B3">
        <v>0.3</v>
      </c>
      <c r="C3">
        <v>25</v>
      </c>
      <c r="D3" s="1">
        <f>(A3*B3)-(C3*(1-B3))</f>
        <v>2</v>
      </c>
      <c r="E3" s="2">
        <f>D3/C3</f>
        <v>0.08</v>
      </c>
      <c r="F3" s="2">
        <f>A3/C3</f>
        <v>2.6</v>
      </c>
      <c r="G3">
        <f>(B3*(F3*F3))+((1-B3)*((-1)^2))</f>
        <v>2.7279999999999998</v>
      </c>
      <c r="H3">
        <f>G3-(E3^2)</f>
        <v>2.7215999999999996</v>
      </c>
      <c r="I3">
        <f t="shared" ref="I3:I4" si="0">SQRT(H3)</f>
        <v>1.6497272501841023</v>
      </c>
    </row>
    <row r="4" spans="1:9" x14ac:dyDescent="0.25">
      <c r="A4">
        <v>5</v>
      </c>
      <c r="B4">
        <v>0.5</v>
      </c>
      <c r="C4">
        <v>5</v>
      </c>
      <c r="D4" s="1">
        <f>(A4*B4)-(C4*(1-B4))</f>
        <v>0</v>
      </c>
      <c r="E4" s="2">
        <f>D4/C4</f>
        <v>0</v>
      </c>
      <c r="F4" s="2">
        <f>A4/C4</f>
        <v>1</v>
      </c>
      <c r="G4">
        <f>(B4*(F4*F4))+((1-B4)*((-1)^2))</f>
        <v>1</v>
      </c>
      <c r="H4">
        <f>G4-(E4^2)</f>
        <v>1</v>
      </c>
      <c r="I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American Odds</vt:lpstr>
      <vt:lpstr>Simple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Felix</dc:creator>
  <cp:lastModifiedBy>Liang, Felix</cp:lastModifiedBy>
  <dcterms:created xsi:type="dcterms:W3CDTF">2024-10-20T22:21:56Z</dcterms:created>
  <dcterms:modified xsi:type="dcterms:W3CDTF">2024-10-20T23:18:49Z</dcterms:modified>
</cp:coreProperties>
</file>