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.malik\Downloads\ROI for TF\"/>
    </mc:Choice>
  </mc:AlternateContent>
  <bookViews>
    <workbookView xWindow="360" yWindow="15" windowWidth="20955" windowHeight="9720" activeTab="1"/>
  </bookViews>
  <sheets>
    <sheet name="CU_SU_calculator" sheetId="1" r:id="rId1"/>
    <sheet name="Certified Calculator" sheetId="2" r:id="rId2"/>
    <sheet name="DIY Calculator" sheetId="3" r:id="rId3"/>
  </sheets>
  <calcPr calcId="162913"/>
</workbook>
</file>

<file path=xl/calcChain.xml><?xml version="1.0" encoding="utf-8"?>
<calcChain xmlns="http://schemas.openxmlformats.org/spreadsheetml/2006/main">
  <c r="C32" i="3" l="1"/>
  <c r="E26" i="3"/>
  <c r="E27" i="3" s="1"/>
  <c r="E22" i="3"/>
  <c r="D19" i="3"/>
  <c r="C19" i="3"/>
  <c r="D6" i="3" s="1"/>
  <c r="D11" i="3"/>
  <c r="C32" i="2"/>
  <c r="E27" i="2"/>
  <c r="E26" i="2"/>
  <c r="E22" i="2"/>
  <c r="D19" i="2"/>
  <c r="C19" i="2"/>
  <c r="D11" i="2"/>
  <c r="D6" i="2"/>
  <c r="C6" i="2"/>
  <c r="C11" i="1"/>
  <c r="D10" i="2" s="1"/>
  <c r="C10" i="1"/>
  <c r="C10" i="2" s="1"/>
  <c r="D12" i="2" l="1"/>
  <c r="D23" i="2" s="1"/>
  <c r="D10" i="3"/>
  <c r="C24" i="2"/>
  <c r="C22" i="2"/>
  <c r="C12" i="2"/>
  <c r="C23" i="2" s="1"/>
  <c r="D24" i="2"/>
  <c r="D22" i="2"/>
  <c r="C10" i="3"/>
  <c r="C6" i="3"/>
  <c r="D24" i="3" l="1"/>
  <c r="D22" i="3"/>
  <c r="D12" i="3"/>
  <c r="D23" i="3" s="1"/>
  <c r="C26" i="2"/>
  <c r="C27" i="2" s="1"/>
  <c r="D26" i="2"/>
  <c r="D27" i="2" s="1"/>
  <c r="C22" i="3"/>
  <c r="C12" i="3"/>
  <c r="C23" i="3" s="1"/>
  <c r="C24" i="3"/>
  <c r="D26" i="3" l="1"/>
  <c r="D27" i="3" s="1"/>
  <c r="C29" i="2"/>
  <c r="C26" i="3"/>
  <c r="C27" i="3" s="1"/>
  <c r="C29" i="3" s="1"/>
  <c r="C35" i="3" l="1"/>
  <c r="C33" i="3"/>
  <c r="C35" i="2"/>
  <c r="C33" i="2"/>
</calcChain>
</file>

<file path=xl/sharedStrings.xml><?xml version="1.0" encoding="utf-8"?>
<sst xmlns="http://schemas.openxmlformats.org/spreadsheetml/2006/main" count="133" uniqueCount="62">
  <si>
    <t>CU &amp; SU Calculator</t>
  </si>
  <si>
    <t>nr of logical CPU cores</t>
  </si>
  <si>
    <t>in logical cores</t>
  </si>
  <si>
    <t>nr of GB or memory</t>
  </si>
  <si>
    <t>GB mem</t>
  </si>
  <si>
    <t>nr of HDD space</t>
  </si>
  <si>
    <t>GB harddisk</t>
  </si>
  <si>
    <t>nr of SSD space</t>
  </si>
  <si>
    <t>GB ssd</t>
  </si>
  <si>
    <t>nr CU</t>
  </si>
  <si>
    <t>nr SU</t>
  </si>
  <si>
    <t>Change only RED Cells</t>
  </si>
  <si>
    <t>Farming Reward Calculator Certified</t>
  </si>
  <si>
    <t>CU</t>
  </si>
  <si>
    <t>SU</t>
  </si>
  <si>
    <t>NU</t>
  </si>
  <si>
    <t>Cloud Unit sales price (avg out)</t>
  </si>
  <si>
    <t>NA</t>
  </si>
  <si>
    <t>USD</t>
  </si>
  <si>
    <t>Cloud Unit sales price (avg out) in TFT</t>
  </si>
  <si>
    <t>TFT</t>
  </si>
  <si>
    <t>farming reward</t>
  </si>
  <si>
    <t>in TFT per unit</t>
  </si>
  <si>
    <t>nr of cloud units for proof of capacity</t>
  </si>
  <si>
    <t>CU &amp; SU is same for each month, NU is avg used GB per month (input comes from CU_SU_calculator TAB)</t>
  </si>
  <si>
    <t>avg usage of capacity over 5Y</t>
  </si>
  <si>
    <t>nr of cloud units for proof of utilization</t>
  </si>
  <si>
    <t>how many units where used average per month over 5 years</t>
  </si>
  <si>
    <t>percent of capacity farmer has been able to sell directly</t>
  </si>
  <si>
    <t>farmer acts as own sales channel</t>
  </si>
  <si>
    <t>power utilization (average)</t>
  </si>
  <si>
    <t>watt</t>
  </si>
  <si>
    <t>token price start</t>
  </si>
  <si>
    <t>token price avg (over 5Y)</t>
  </si>
  <si>
    <t>token price end</t>
  </si>
  <si>
    <t>monthly income TFT proof of capacity</t>
  </si>
  <si>
    <t>monthly income TFT proof of utilization</t>
  </si>
  <si>
    <t>compensation carbon double win</t>
  </si>
  <si>
    <t>nr of TFT at end of 5 Year</t>
  </si>
  <si>
    <t>TFT over 5 Year</t>
  </si>
  <si>
    <t>USD income at end of 5 Year</t>
  </si>
  <si>
    <t>USD income over 5 years (TFT price at end)</t>
  </si>
  <si>
    <t>Total income</t>
  </si>
  <si>
    <t>Investment cost hardware</t>
  </si>
  <si>
    <t>Power cost kw/h</t>
  </si>
  <si>
    <t>Cost of power usage total</t>
  </si>
  <si>
    <t>net profit</t>
  </si>
  <si>
    <t>ROI</t>
  </si>
  <si>
    <t>remarks</t>
  </si>
  <si>
    <t>- Once a node is registered the Cloud Unit reward are registered on the blockchain, your farming will be in line with those parameters till end of life.</t>
  </si>
  <si>
    <t>- Farmed TFT gets staked (pooled) per 3Node (per server) and only unlock if +30% is used of capacity or max of 24 months.</t>
  </si>
  <si>
    <t>- Minimal SLA's need to be achieved before the farming reward can be earned (uptime, bandwidth, latency, ...)</t>
  </si>
  <si>
    <t>- If you delete your 3Node, the staked tokens will remain on your name and come available after 24 months since start.</t>
  </si>
  <si>
    <t>- you can sell your own capacity, this will give you additional 40% cultivation rewards (so 50% total), the rest is for marketing and burning.</t>
  </si>
  <si>
    <t>- These are farming logic terms for 3.0, which will be activated summer 2021</t>
  </si>
  <si>
    <t>- The Cloud Unit rewards are regularly revisited by the Wisdom Council to reflect price changes of the TFT, your CPR reward does not change !</t>
  </si>
  <si>
    <t>- Starting Summer 2021, you can also become a network farmer, which means you can get income to allow people to use your IPV4 addresses and internet network capacity for public services</t>
  </si>
  <si>
    <t>- Cost of rackspace of datacenter is not in this simulation</t>
  </si>
  <si>
    <t>- the carbon double win offset has not been done in this calculator yet</t>
  </si>
  <si>
    <t>See our ThreeFold library for more info</t>
  </si>
  <si>
    <t>THIS SHEET IS DELIVERED AS IS, NO PROMISES IN ANY SENSE ARE MADE</t>
  </si>
  <si>
    <t>TFT is not an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</si>
</sst>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indexed="2"/>
      <name val="Calibri"/>
      <scheme val="minor"/>
    </font>
    <font>
      <sz val="13.5"/>
      <color indexed="63"/>
      <name val="Arial"/>
    </font>
    <font>
      <sz val="9"/>
      <color indexed="2"/>
      <name val="Calibri"/>
      <scheme val="minor"/>
    </font>
    <font>
      <sz val="11"/>
      <color indexed="2"/>
      <name val="Calibri"/>
      <scheme val="minor"/>
    </font>
    <font>
      <sz val="11"/>
      <color theme="1"/>
      <name val="Calibri"/>
      <scheme val="minor"/>
    </font>
    <font>
      <b/>
      <i/>
      <sz val="10"/>
      <color theme="1"/>
      <name val="Arial"/>
    </font>
    <font>
      <i/>
      <sz val="9"/>
      <color theme="1"/>
      <name val="Arial"/>
    </font>
    <font>
      <b/>
      <i/>
      <sz val="9"/>
      <color theme="1"/>
      <name val="Arial"/>
    </font>
    <font>
      <i/>
      <sz val="10"/>
      <color theme="1"/>
      <name val="Arial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none">
        <fgColor auto="1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2" borderId="0" applyFont="0" applyFill="0" applyBorder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6" fillId="0" borderId="0" xfId="0" applyNumberFormat="1" applyFont="1"/>
    <xf numFmtId="0" fontId="5" fillId="0" borderId="0" xfId="0" applyFont="1"/>
    <xf numFmtId="9" fontId="2" fillId="0" borderId="0" xfId="0" applyNumberFormat="1" applyFont="1"/>
    <xf numFmtId="9" fontId="6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6" fillId="0" borderId="0" xfId="0" applyNumberFormat="1" applyFont="1"/>
    <xf numFmtId="9" fontId="1" fillId="0" borderId="0" xfId="1" applyNumberFormat="1" applyFont="1" applyFill="1"/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quotePrefix="1" applyFont="1"/>
    <xf numFmtId="0" fontId="10" fillId="0" borderId="0" xfId="0" applyFont="1" applyAlignment="1">
      <alignment horizontal="left"/>
    </xf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100010</xdr:colOff>
      <xdr:row>33</xdr:row>
      <xdr:rowOff>114299</xdr:rowOff>
    </xdr:from>
    <xdr:to>
      <xdr:col>6</xdr:col>
      <xdr:colOff>2252661</xdr:colOff>
      <xdr:row>35</xdr:row>
      <xdr:rowOff>77081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5724524" y="5191124"/>
          <a:ext cx="2266949" cy="315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100009</xdr:colOff>
      <xdr:row>33</xdr:row>
      <xdr:rowOff>114298</xdr:rowOff>
    </xdr:from>
    <xdr:to>
      <xdr:col>6</xdr:col>
      <xdr:colOff>2252660</xdr:colOff>
      <xdr:row>35</xdr:row>
      <xdr:rowOff>77080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5724523" y="5191123"/>
          <a:ext cx="2266948" cy="315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nfo.threefold.io/" TargetMode="External"/><Relationship Id="rId1" Type="http://schemas.openxmlformats.org/officeDocument/2006/relationships/hyperlink" Target="https://wiki.threefold.i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info.threefold.io/" TargetMode="External"/><Relationship Id="rId1" Type="http://schemas.openxmlformats.org/officeDocument/2006/relationships/hyperlink" Target="https://wiki.threefold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"/>
  </sheetPr>
  <dimension ref="B3:D15"/>
  <sheetViews>
    <sheetView showGridLines="0" workbookViewId="0">
      <selection activeCell="C31" sqref="C31"/>
    </sheetView>
  </sheetViews>
  <sheetFormatPr defaultRowHeight="15" x14ac:dyDescent="0.25"/>
  <cols>
    <col min="1" max="1" width="4.28515625" bestFit="1" customWidth="1"/>
    <col min="2" max="2" width="36" bestFit="1" customWidth="1"/>
  </cols>
  <sheetData>
    <row r="3" spans="2:4" x14ac:dyDescent="0.25">
      <c r="B3" s="1" t="s">
        <v>0</v>
      </c>
    </row>
    <row r="5" spans="2:4" x14ac:dyDescent="0.25">
      <c r="B5" t="s">
        <v>1</v>
      </c>
      <c r="C5" s="2">
        <v>4</v>
      </c>
      <c r="D5" t="s">
        <v>2</v>
      </c>
    </row>
    <row r="6" spans="2:4" x14ac:dyDescent="0.25">
      <c r="B6" t="s">
        <v>3</v>
      </c>
      <c r="C6" s="2">
        <v>16</v>
      </c>
      <c r="D6" t="s">
        <v>4</v>
      </c>
    </row>
    <row r="7" spans="2:4" x14ac:dyDescent="0.25">
      <c r="B7" t="s">
        <v>5</v>
      </c>
      <c r="C7" s="2">
        <v>500</v>
      </c>
      <c r="D7" t="s">
        <v>6</v>
      </c>
    </row>
    <row r="8" spans="2:4" x14ac:dyDescent="0.25">
      <c r="B8" t="s">
        <v>7</v>
      </c>
      <c r="C8" s="2">
        <v>240</v>
      </c>
      <c r="D8" t="s">
        <v>8</v>
      </c>
    </row>
    <row r="10" spans="2:4" x14ac:dyDescent="0.25">
      <c r="B10" s="1" t="s">
        <v>9</v>
      </c>
      <c r="C10" s="3">
        <f>MIN((C6-1)/4,C5*4/2)</f>
        <v>3.75</v>
      </c>
    </row>
    <row r="11" spans="2:4" x14ac:dyDescent="0.25">
      <c r="B11" s="1" t="s">
        <v>10</v>
      </c>
      <c r="C11" s="4">
        <f>C7/1000+C8/300/0.8</f>
        <v>1.5</v>
      </c>
    </row>
    <row r="14" spans="2:4" ht="17.25" x14ac:dyDescent="0.25">
      <c r="C14" s="5"/>
    </row>
    <row r="15" spans="2:4" x14ac:dyDescent="0.25">
      <c r="C15" s="1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4"/>
  <sheetViews>
    <sheetView showGridLines="0" tabSelected="1" workbookViewId="0">
      <selection activeCell="C30" sqref="C30"/>
    </sheetView>
  </sheetViews>
  <sheetFormatPr defaultRowHeight="15" x14ac:dyDescent="0.25"/>
  <cols>
    <col min="1" max="1" width="2.85546875" bestFit="1" customWidth="1"/>
    <col min="2" max="2" width="48.7109375" bestFit="1" customWidth="1"/>
    <col min="6" max="6" width="1.5703125" bestFit="1" customWidth="1"/>
    <col min="7" max="7" width="61.140625" bestFit="1" customWidth="1"/>
  </cols>
  <sheetData>
    <row r="1" spans="1:7" x14ac:dyDescent="0.25">
      <c r="G1" s="6" t="s">
        <v>11</v>
      </c>
    </row>
    <row r="2" spans="1:7" x14ac:dyDescent="0.25">
      <c r="B2" s="1" t="s">
        <v>12</v>
      </c>
      <c r="C2" s="7" t="s">
        <v>13</v>
      </c>
      <c r="D2" s="7" t="s">
        <v>14</v>
      </c>
      <c r="E2" s="7" t="s">
        <v>15</v>
      </c>
      <c r="F2" s="7"/>
    </row>
    <row r="3" spans="1:7" ht="6.4" customHeight="1" x14ac:dyDescent="0.25">
      <c r="C3" s="7"/>
      <c r="D3" s="7"/>
      <c r="E3" s="7"/>
      <c r="F3" s="7"/>
    </row>
    <row r="4" spans="1:7" ht="6.4" customHeight="1" x14ac:dyDescent="0.25">
      <c r="C4" s="7"/>
      <c r="D4" s="7"/>
      <c r="E4" s="7"/>
      <c r="F4" s="7"/>
    </row>
    <row r="5" spans="1:7" ht="13.9" customHeight="1" x14ac:dyDescent="0.25">
      <c r="B5" s="8" t="s">
        <v>16</v>
      </c>
      <c r="C5" s="9">
        <v>11</v>
      </c>
      <c r="D5" s="9">
        <v>13</v>
      </c>
      <c r="E5" s="10" t="s">
        <v>17</v>
      </c>
      <c r="F5" s="11"/>
      <c r="G5" t="s">
        <v>18</v>
      </c>
    </row>
    <row r="6" spans="1:7" ht="13.9" customHeight="1" x14ac:dyDescent="0.25">
      <c r="B6" s="8" t="s">
        <v>19</v>
      </c>
      <c r="C6" s="12">
        <f>C5/$C19</f>
        <v>36.666666666666671</v>
      </c>
      <c r="D6" s="12">
        <f>D5/$C19</f>
        <v>43.333333333333336</v>
      </c>
      <c r="E6" s="13"/>
      <c r="F6" s="13"/>
      <c r="G6" s="8" t="s">
        <v>20</v>
      </c>
    </row>
    <row r="7" spans="1:7" ht="8.25" customHeight="1" x14ac:dyDescent="0.25">
      <c r="B7" s="8"/>
      <c r="C7" s="12"/>
      <c r="D7" s="12"/>
      <c r="E7" s="13"/>
      <c r="F7" s="13"/>
      <c r="G7" s="8"/>
    </row>
    <row r="8" spans="1:7" ht="13.9" customHeight="1" x14ac:dyDescent="0.25">
      <c r="B8" t="s">
        <v>21</v>
      </c>
      <c r="C8" s="14">
        <v>20</v>
      </c>
      <c r="D8" s="14">
        <v>12</v>
      </c>
      <c r="E8" s="10">
        <v>0.3</v>
      </c>
      <c r="F8" s="10"/>
      <c r="G8" s="8" t="s">
        <v>22</v>
      </c>
    </row>
    <row r="9" spans="1:7" ht="6.4" customHeight="1" x14ac:dyDescent="0.25">
      <c r="C9" s="7"/>
      <c r="D9" s="7"/>
      <c r="E9" s="7"/>
      <c r="F9" s="7"/>
    </row>
    <row r="10" spans="1:7" x14ac:dyDescent="0.25">
      <c r="B10" t="s">
        <v>23</v>
      </c>
      <c r="C10" s="15">
        <f>CU_SU_calculator!C10</f>
        <v>3.75</v>
      </c>
      <c r="D10" s="15">
        <f>CU_SU_calculator!C11</f>
        <v>1.5</v>
      </c>
      <c r="E10" s="2">
        <v>200</v>
      </c>
      <c r="F10" s="16"/>
      <c r="G10" t="s">
        <v>24</v>
      </c>
    </row>
    <row r="11" spans="1:7" x14ac:dyDescent="0.25">
      <c r="A11" s="8"/>
      <c r="B11" s="8" t="s">
        <v>25</v>
      </c>
      <c r="C11" s="17">
        <v>0.75</v>
      </c>
      <c r="D11" s="18">
        <f>C11</f>
        <v>0.75</v>
      </c>
      <c r="E11" s="2"/>
      <c r="F11" s="16"/>
      <c r="G11" s="8"/>
    </row>
    <row r="12" spans="1:7" x14ac:dyDescent="0.25">
      <c r="B12" s="8" t="s">
        <v>26</v>
      </c>
      <c r="C12" s="15">
        <f>C11*C10</f>
        <v>2.8125</v>
      </c>
      <c r="D12" s="15">
        <f>D11*D10</f>
        <v>1.125</v>
      </c>
      <c r="E12" s="10" t="s">
        <v>17</v>
      </c>
      <c r="F12" s="10"/>
      <c r="G12" t="s">
        <v>27</v>
      </c>
    </row>
    <row r="13" spans="1:7" ht="7.5" customHeight="1" x14ac:dyDescent="0.25"/>
    <row r="14" spans="1:7" x14ac:dyDescent="0.25">
      <c r="B14" t="s">
        <v>28</v>
      </c>
      <c r="C14" s="17">
        <v>0.3</v>
      </c>
      <c r="D14" s="17">
        <v>0.3</v>
      </c>
      <c r="G14" t="s">
        <v>29</v>
      </c>
    </row>
    <row r="15" spans="1:7" ht="7.5" customHeight="1" x14ac:dyDescent="0.25"/>
    <row r="16" spans="1:7" x14ac:dyDescent="0.25">
      <c r="B16" s="8" t="s">
        <v>30</v>
      </c>
      <c r="C16" s="2">
        <v>10</v>
      </c>
      <c r="D16">
        <v>0</v>
      </c>
      <c r="G16" s="8" t="s">
        <v>31</v>
      </c>
    </row>
    <row r="17" spans="1:7" ht="6.4" customHeight="1" x14ac:dyDescent="0.25"/>
    <row r="18" spans="1:7" x14ac:dyDescent="0.25">
      <c r="B18" t="s">
        <v>32</v>
      </c>
      <c r="C18" s="2">
        <v>0.1</v>
      </c>
      <c r="D18" s="2">
        <v>0.1</v>
      </c>
      <c r="G18" t="s">
        <v>18</v>
      </c>
    </row>
    <row r="19" spans="1:7" x14ac:dyDescent="0.25">
      <c r="B19" t="s">
        <v>33</v>
      </c>
      <c r="C19">
        <f>(C18+C20)/2</f>
        <v>0.3</v>
      </c>
      <c r="D19" s="8">
        <f>(D18+D20)/2</f>
        <v>0.3</v>
      </c>
      <c r="G19" t="s">
        <v>18</v>
      </c>
    </row>
    <row r="20" spans="1:7" x14ac:dyDescent="0.25">
      <c r="B20" t="s">
        <v>34</v>
      </c>
      <c r="C20" s="2">
        <v>0.5</v>
      </c>
      <c r="D20" s="2">
        <v>0.5</v>
      </c>
      <c r="G20" t="s">
        <v>18</v>
      </c>
    </row>
    <row r="21" spans="1:7" ht="9.4" customHeight="1" x14ac:dyDescent="0.25"/>
    <row r="22" spans="1:7" x14ac:dyDescent="0.25">
      <c r="B22" t="s">
        <v>35</v>
      </c>
      <c r="C22" s="19">
        <f>C10*C8</f>
        <v>75</v>
      </c>
      <c r="D22" s="19">
        <f>D10*D8</f>
        <v>18</v>
      </c>
      <c r="E22" s="19">
        <f>E10*E8</f>
        <v>60</v>
      </c>
      <c r="F22" s="8"/>
      <c r="G22" t="s">
        <v>20</v>
      </c>
    </row>
    <row r="23" spans="1:7" x14ac:dyDescent="0.25">
      <c r="B23" s="8" t="s">
        <v>36</v>
      </c>
      <c r="C23" s="19">
        <f>C6*C12*(10%+40%*$C14)</f>
        <v>22.687500000000004</v>
      </c>
      <c r="D23" s="19">
        <f>D6*D12*(10%+40%*$C14)</f>
        <v>10.725</v>
      </c>
      <c r="E23" s="19">
        <v>0</v>
      </c>
      <c r="F23" s="8"/>
      <c r="G23" t="s">
        <v>20</v>
      </c>
    </row>
    <row r="24" spans="1:7" x14ac:dyDescent="0.25">
      <c r="B24" s="8" t="s">
        <v>37</v>
      </c>
      <c r="C24" s="19">
        <f>-1*C10</f>
        <v>-3.75</v>
      </c>
      <c r="D24" s="19">
        <f>-1*D10</f>
        <v>-1.5</v>
      </c>
      <c r="E24" s="19"/>
      <c r="F24" s="8"/>
      <c r="G24" s="8"/>
    </row>
    <row r="25" spans="1:7" x14ac:dyDescent="0.25">
      <c r="C25" s="19"/>
      <c r="D25" s="19"/>
    </row>
    <row r="26" spans="1:7" x14ac:dyDescent="0.25">
      <c r="B26" t="s">
        <v>38</v>
      </c>
      <c r="C26" s="19">
        <f>(C22+C23+C24)*60</f>
        <v>5636.25</v>
      </c>
      <c r="D26" s="19">
        <f>(D22+D23+D24)*60</f>
        <v>1633.5</v>
      </c>
      <c r="E26" s="19">
        <f>(E22+E23)*60</f>
        <v>3600</v>
      </c>
      <c r="F26" s="8"/>
      <c r="G26" t="s">
        <v>39</v>
      </c>
    </row>
    <row r="27" spans="1:7" x14ac:dyDescent="0.25">
      <c r="B27" t="s">
        <v>40</v>
      </c>
      <c r="C27" s="19">
        <f>C26*$C20</f>
        <v>2818.125</v>
      </c>
      <c r="D27" s="19">
        <f>D26*$C20</f>
        <v>816.75</v>
      </c>
      <c r="E27" s="19">
        <f>E26*$C20</f>
        <v>1800</v>
      </c>
      <c r="F27" s="8"/>
      <c r="G27" t="s">
        <v>41</v>
      </c>
    </row>
    <row r="28" spans="1:7" ht="8.65" customHeight="1" x14ac:dyDescent="0.25"/>
    <row r="29" spans="1:7" x14ac:dyDescent="0.25">
      <c r="B29" t="s">
        <v>42</v>
      </c>
      <c r="C29" s="19">
        <f>SUM(C27:E27)</f>
        <v>5434.875</v>
      </c>
      <c r="G29" t="s">
        <v>18</v>
      </c>
    </row>
    <row r="30" spans="1:7" x14ac:dyDescent="0.25">
      <c r="B30" t="s">
        <v>43</v>
      </c>
      <c r="C30" s="20">
        <v>950</v>
      </c>
      <c r="G30" t="s">
        <v>18</v>
      </c>
    </row>
    <row r="31" spans="1:7" x14ac:dyDescent="0.25">
      <c r="A31" s="8"/>
      <c r="B31" s="8" t="s">
        <v>44</v>
      </c>
      <c r="C31" s="9">
        <v>0.09</v>
      </c>
      <c r="D31" s="8"/>
      <c r="E31" s="8"/>
      <c r="F31" s="8"/>
      <c r="G31" s="8" t="s">
        <v>18</v>
      </c>
    </row>
    <row r="32" spans="1:7" x14ac:dyDescent="0.25">
      <c r="A32" s="8"/>
      <c r="B32" s="8" t="s">
        <v>45</v>
      </c>
      <c r="C32" s="21">
        <f>C16*24*365*C31/1000*5</f>
        <v>39.42</v>
      </c>
      <c r="D32" s="8"/>
      <c r="E32" s="8"/>
      <c r="F32" s="8"/>
      <c r="G32" s="8" t="s">
        <v>18</v>
      </c>
    </row>
    <row r="33" spans="2:6" x14ac:dyDescent="0.25">
      <c r="B33" s="8" t="s">
        <v>46</v>
      </c>
      <c r="C33" s="19">
        <f>C29-C32-C30</f>
        <v>4445.4549999999999</v>
      </c>
    </row>
    <row r="34" spans="2:6" x14ac:dyDescent="0.25">
      <c r="B34" s="8"/>
      <c r="C34" s="19"/>
    </row>
    <row r="35" spans="2:6" x14ac:dyDescent="0.25">
      <c r="B35" t="s">
        <v>47</v>
      </c>
      <c r="C35" s="22">
        <f>(C29-(C30+C32))/(C30+C32)</f>
        <v>4.4929908431202117</v>
      </c>
      <c r="E35" s="23"/>
      <c r="F35" s="23"/>
    </row>
    <row r="38" spans="2:6" x14ac:dyDescent="0.25">
      <c r="B38" s="24" t="s">
        <v>48</v>
      </c>
    </row>
    <row r="39" spans="2:6" x14ac:dyDescent="0.25">
      <c r="B39" s="25" t="s">
        <v>49</v>
      </c>
    </row>
    <row r="40" spans="2:6" x14ac:dyDescent="0.25">
      <c r="B40" s="25" t="s">
        <v>50</v>
      </c>
    </row>
    <row r="41" spans="2:6" x14ac:dyDescent="0.25">
      <c r="B41" s="25" t="s">
        <v>51</v>
      </c>
    </row>
    <row r="42" spans="2:6" x14ac:dyDescent="0.25">
      <c r="B42" s="25" t="s">
        <v>52</v>
      </c>
    </row>
    <row r="43" spans="2:6" x14ac:dyDescent="0.25">
      <c r="B43" s="26" t="s">
        <v>53</v>
      </c>
    </row>
    <row r="44" spans="2:6" x14ac:dyDescent="0.25">
      <c r="B44" s="25" t="s">
        <v>54</v>
      </c>
    </row>
    <row r="45" spans="2:6" x14ac:dyDescent="0.25">
      <c r="B45" s="25" t="s">
        <v>55</v>
      </c>
    </row>
    <row r="46" spans="2:6" x14ac:dyDescent="0.25">
      <c r="B46" s="25" t="s">
        <v>56</v>
      </c>
    </row>
    <row r="47" spans="2:6" x14ac:dyDescent="0.25">
      <c r="B47" s="27" t="s">
        <v>57</v>
      </c>
    </row>
    <row r="48" spans="2:6" x14ac:dyDescent="0.25">
      <c r="B48" s="27" t="s">
        <v>58</v>
      </c>
    </row>
    <row r="49" spans="2:2" x14ac:dyDescent="0.25">
      <c r="B49" s="28"/>
    </row>
    <row r="50" spans="2:2" x14ac:dyDescent="0.25">
      <c r="B50" s="29" t="s">
        <v>59</v>
      </c>
    </row>
    <row r="53" spans="2:2" x14ac:dyDescent="0.25">
      <c r="B53" s="1" t="s">
        <v>60</v>
      </c>
    </row>
    <row r="54" spans="2:2" x14ac:dyDescent="0.25">
      <c r="B54" s="1" t="s">
        <v>61</v>
      </c>
    </row>
  </sheetData>
  <hyperlinks>
    <hyperlink ref="B50" r:id="rId1" location="/threefold__farming_calculator"/>
    <hyperlink ref="B51" r:id="rId2" display="https://info.threefold.io/"/>
  </hyperlinks>
  <pageMargins left="0.70078740157480324" right="0.70078740157480324" top="0.75196850393700787" bottom="0.75196850393700787" header="0.3" footer="0.3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54"/>
  <sheetViews>
    <sheetView showGridLines="0" showRowColHeaders="0" workbookViewId="0">
      <selection activeCell="C14" sqref="C14"/>
    </sheetView>
  </sheetViews>
  <sheetFormatPr defaultRowHeight="15" x14ac:dyDescent="0.25"/>
  <cols>
    <col min="1" max="1" width="2.85546875" bestFit="1" customWidth="1"/>
    <col min="2" max="2" width="48.7109375" bestFit="1" customWidth="1"/>
    <col min="6" max="6" width="1.5703125" bestFit="1" customWidth="1"/>
    <col min="7" max="7" width="61.140625" bestFit="1" customWidth="1"/>
  </cols>
  <sheetData>
    <row r="1" spans="1:7" x14ac:dyDescent="0.25">
      <c r="G1" s="6" t="s">
        <v>11</v>
      </c>
    </row>
    <row r="2" spans="1:7" x14ac:dyDescent="0.25">
      <c r="B2" s="1" t="s">
        <v>12</v>
      </c>
      <c r="C2" s="7" t="s">
        <v>13</v>
      </c>
      <c r="D2" s="7" t="s">
        <v>14</v>
      </c>
      <c r="E2" s="7" t="s">
        <v>15</v>
      </c>
      <c r="F2" s="7"/>
    </row>
    <row r="3" spans="1:7" ht="6.4" customHeight="1" x14ac:dyDescent="0.25">
      <c r="C3" s="7"/>
      <c r="D3" s="7"/>
      <c r="E3" s="7"/>
      <c r="F3" s="7"/>
    </row>
    <row r="4" spans="1:7" ht="6.4" customHeight="1" x14ac:dyDescent="0.25">
      <c r="C4" s="7"/>
      <c r="D4" s="7"/>
      <c r="E4" s="7"/>
      <c r="F4" s="7"/>
    </row>
    <row r="5" spans="1:7" ht="13.9" customHeight="1" x14ac:dyDescent="0.25">
      <c r="B5" s="8" t="s">
        <v>16</v>
      </c>
      <c r="C5" s="9">
        <v>10</v>
      </c>
      <c r="D5" s="9">
        <v>6</v>
      </c>
      <c r="E5" s="10" t="s">
        <v>17</v>
      </c>
      <c r="F5" s="11"/>
      <c r="G5" t="s">
        <v>18</v>
      </c>
    </row>
    <row r="6" spans="1:7" ht="13.9" customHeight="1" x14ac:dyDescent="0.25">
      <c r="B6" s="8" t="s">
        <v>19</v>
      </c>
      <c r="C6" s="12">
        <f>C5/$C19</f>
        <v>33.333333333333336</v>
      </c>
      <c r="D6" s="12">
        <f>D5/$C19</f>
        <v>20</v>
      </c>
      <c r="E6" s="13"/>
      <c r="F6" s="13"/>
      <c r="G6" s="8" t="s">
        <v>20</v>
      </c>
    </row>
    <row r="7" spans="1:7" ht="8.25" customHeight="1" x14ac:dyDescent="0.25">
      <c r="B7" s="8"/>
      <c r="C7" s="12"/>
      <c r="D7" s="12"/>
      <c r="E7" s="13"/>
      <c r="F7" s="13"/>
      <c r="G7" s="8"/>
    </row>
    <row r="8" spans="1:7" ht="13.9" customHeight="1" x14ac:dyDescent="0.25">
      <c r="B8" t="s">
        <v>21</v>
      </c>
      <c r="C8" s="14">
        <v>16</v>
      </c>
      <c r="D8" s="14">
        <v>10</v>
      </c>
      <c r="E8" s="10">
        <v>0.3</v>
      </c>
      <c r="F8" s="10"/>
      <c r="G8" s="8" t="s">
        <v>22</v>
      </c>
    </row>
    <row r="9" spans="1:7" ht="6.4" customHeight="1" x14ac:dyDescent="0.25">
      <c r="C9" s="7"/>
      <c r="D9" s="7"/>
      <c r="E9" s="7"/>
      <c r="F9" s="7"/>
    </row>
    <row r="10" spans="1:7" x14ac:dyDescent="0.25">
      <c r="B10" t="s">
        <v>23</v>
      </c>
      <c r="C10" s="15">
        <f>CU_SU_calculator!C10</f>
        <v>3.75</v>
      </c>
      <c r="D10" s="15">
        <f>CU_SU_calculator!C11</f>
        <v>1.5</v>
      </c>
      <c r="E10" s="2">
        <v>200</v>
      </c>
      <c r="F10" s="16"/>
      <c r="G10" s="8" t="s">
        <v>24</v>
      </c>
    </row>
    <row r="11" spans="1:7" x14ac:dyDescent="0.25">
      <c r="A11" s="8"/>
      <c r="B11" s="8" t="s">
        <v>25</v>
      </c>
      <c r="C11" s="17">
        <v>0.75</v>
      </c>
      <c r="D11" s="18">
        <f>C11</f>
        <v>0.75</v>
      </c>
      <c r="E11" s="2"/>
      <c r="F11" s="16"/>
      <c r="G11" s="8"/>
    </row>
    <row r="12" spans="1:7" x14ac:dyDescent="0.25">
      <c r="B12" s="8" t="s">
        <v>26</v>
      </c>
      <c r="C12" s="15">
        <f>C11*C10</f>
        <v>2.8125</v>
      </c>
      <c r="D12" s="15">
        <f>D11*D10</f>
        <v>1.125</v>
      </c>
      <c r="E12" s="10" t="s">
        <v>17</v>
      </c>
      <c r="F12" s="10"/>
      <c r="G12" t="s">
        <v>27</v>
      </c>
    </row>
    <row r="13" spans="1:7" ht="7.5" customHeight="1" x14ac:dyDescent="0.25"/>
    <row r="14" spans="1:7" x14ac:dyDescent="0.25">
      <c r="B14" t="s">
        <v>28</v>
      </c>
      <c r="C14" s="17">
        <v>0.5</v>
      </c>
      <c r="D14" s="17">
        <v>0.5</v>
      </c>
      <c r="G14" t="s">
        <v>29</v>
      </c>
    </row>
    <row r="15" spans="1:7" ht="7.5" customHeight="1" x14ac:dyDescent="0.25"/>
    <row r="16" spans="1:7" x14ac:dyDescent="0.25">
      <c r="B16" s="8" t="s">
        <v>30</v>
      </c>
      <c r="C16" s="2">
        <v>40</v>
      </c>
      <c r="D16">
        <v>0</v>
      </c>
      <c r="G16" s="8" t="s">
        <v>31</v>
      </c>
    </row>
    <row r="17" spans="1:7" ht="6.4" customHeight="1" x14ac:dyDescent="0.25"/>
    <row r="18" spans="1:7" x14ac:dyDescent="0.25">
      <c r="B18" t="s">
        <v>32</v>
      </c>
      <c r="C18" s="2">
        <v>0.1</v>
      </c>
      <c r="D18" s="2">
        <v>0.1</v>
      </c>
      <c r="G18" t="s">
        <v>18</v>
      </c>
    </row>
    <row r="19" spans="1:7" x14ac:dyDescent="0.25">
      <c r="B19" t="s">
        <v>33</v>
      </c>
      <c r="C19">
        <f>(C18+C20)/2</f>
        <v>0.3</v>
      </c>
      <c r="D19" s="8">
        <f>(D18+D20)/2</f>
        <v>0.3</v>
      </c>
      <c r="G19" t="s">
        <v>18</v>
      </c>
    </row>
    <row r="20" spans="1:7" x14ac:dyDescent="0.25">
      <c r="B20" t="s">
        <v>34</v>
      </c>
      <c r="C20" s="2">
        <v>0.5</v>
      </c>
      <c r="D20" s="2">
        <v>0.5</v>
      </c>
      <c r="G20" t="s">
        <v>18</v>
      </c>
    </row>
    <row r="21" spans="1:7" ht="9.4" customHeight="1" x14ac:dyDescent="0.25"/>
    <row r="22" spans="1:7" x14ac:dyDescent="0.25">
      <c r="B22" t="s">
        <v>35</v>
      </c>
      <c r="C22" s="19">
        <f>C10*C8</f>
        <v>60</v>
      </c>
      <c r="D22" s="19">
        <f>D10*D8</f>
        <v>15</v>
      </c>
      <c r="E22" s="19">
        <f>E10*E8</f>
        <v>60</v>
      </c>
      <c r="F22" s="8"/>
      <c r="G22" t="s">
        <v>20</v>
      </c>
    </row>
    <row r="23" spans="1:7" x14ac:dyDescent="0.25">
      <c r="B23" s="8" t="s">
        <v>36</v>
      </c>
      <c r="C23" s="19">
        <f>C6*C12*(10%+40%*$C14)</f>
        <v>28.125000000000004</v>
      </c>
      <c r="D23" s="19">
        <f>D6*D12*(10%+40%*$C14)</f>
        <v>6.7500000000000009</v>
      </c>
      <c r="E23" s="19">
        <v>0</v>
      </c>
      <c r="F23" s="8"/>
      <c r="G23" t="s">
        <v>20</v>
      </c>
    </row>
    <row r="24" spans="1:7" x14ac:dyDescent="0.25">
      <c r="B24" s="8" t="s">
        <v>37</v>
      </c>
      <c r="C24" s="19">
        <f>-1*C10</f>
        <v>-3.75</v>
      </c>
      <c r="D24" s="19">
        <f>-1*D10</f>
        <v>-1.5</v>
      </c>
      <c r="E24" s="19"/>
      <c r="F24" s="8"/>
      <c r="G24" s="8"/>
    </row>
    <row r="25" spans="1:7" x14ac:dyDescent="0.25">
      <c r="C25" s="19"/>
      <c r="D25" s="19"/>
    </row>
    <row r="26" spans="1:7" x14ac:dyDescent="0.25">
      <c r="B26" t="s">
        <v>38</v>
      </c>
      <c r="C26" s="19">
        <f>(C22+C23+C24)*60</f>
        <v>5062.5</v>
      </c>
      <c r="D26" s="19">
        <f>(D22+D23+D24)*60</f>
        <v>1215</v>
      </c>
      <c r="E26" s="19">
        <f>(E22+E23)*60</f>
        <v>3600</v>
      </c>
      <c r="F26" s="8"/>
      <c r="G26" t="s">
        <v>39</v>
      </c>
    </row>
    <row r="27" spans="1:7" x14ac:dyDescent="0.25">
      <c r="B27" t="s">
        <v>40</v>
      </c>
      <c r="C27" s="19">
        <f>C26*$C20</f>
        <v>2531.25</v>
      </c>
      <c r="D27" s="19">
        <f>D26*$C20</f>
        <v>607.5</v>
      </c>
      <c r="E27" s="19">
        <f>E26*$C20</f>
        <v>1800</v>
      </c>
      <c r="F27" s="8"/>
      <c r="G27" t="s">
        <v>41</v>
      </c>
    </row>
    <row r="28" spans="1:7" ht="8.65" customHeight="1" x14ac:dyDescent="0.25"/>
    <row r="29" spans="1:7" x14ac:dyDescent="0.25">
      <c r="B29" t="s">
        <v>42</v>
      </c>
      <c r="C29" s="19">
        <f>SUM(C27:E27)</f>
        <v>4938.75</v>
      </c>
      <c r="G29" t="s">
        <v>18</v>
      </c>
    </row>
    <row r="30" spans="1:7" x14ac:dyDescent="0.25">
      <c r="B30" t="s">
        <v>43</v>
      </c>
      <c r="C30" s="20">
        <v>1100</v>
      </c>
      <c r="G30" t="s">
        <v>18</v>
      </c>
    </row>
    <row r="31" spans="1:7" x14ac:dyDescent="0.25">
      <c r="A31" s="8"/>
      <c r="B31" s="8" t="s">
        <v>44</v>
      </c>
      <c r="C31" s="9">
        <v>0.15</v>
      </c>
      <c r="D31" s="8"/>
      <c r="E31" s="8"/>
      <c r="F31" s="8"/>
      <c r="G31" s="8" t="s">
        <v>18</v>
      </c>
    </row>
    <row r="32" spans="1:7" x14ac:dyDescent="0.25">
      <c r="A32" s="8"/>
      <c r="B32" s="8" t="s">
        <v>45</v>
      </c>
      <c r="C32" s="21">
        <f>C16*24*365*C31/1000*5</f>
        <v>262.8</v>
      </c>
      <c r="D32" s="8"/>
      <c r="E32" s="8"/>
      <c r="F32" s="8"/>
      <c r="G32" s="8" t="s">
        <v>18</v>
      </c>
    </row>
    <row r="33" spans="2:6" x14ac:dyDescent="0.25">
      <c r="B33" s="8" t="s">
        <v>46</v>
      </c>
      <c r="C33" s="19">
        <f>C29-C32-C30</f>
        <v>3575.95</v>
      </c>
    </row>
    <row r="34" spans="2:6" x14ac:dyDescent="0.25">
      <c r="B34" s="8"/>
      <c r="C34" s="19"/>
    </row>
    <row r="35" spans="2:6" x14ac:dyDescent="0.25">
      <c r="B35" t="s">
        <v>47</v>
      </c>
      <c r="C35" s="22">
        <f>(C29-(C30+C32))/(C30+C32)</f>
        <v>2.6239727032579983</v>
      </c>
      <c r="E35" s="23"/>
      <c r="F35" s="23"/>
    </row>
    <row r="38" spans="2:6" x14ac:dyDescent="0.25">
      <c r="B38" s="24" t="s">
        <v>48</v>
      </c>
    </row>
    <row r="39" spans="2:6" x14ac:dyDescent="0.25">
      <c r="B39" s="25" t="s">
        <v>49</v>
      </c>
    </row>
    <row r="40" spans="2:6" x14ac:dyDescent="0.25">
      <c r="B40" s="25" t="s">
        <v>50</v>
      </c>
    </row>
    <row r="41" spans="2:6" x14ac:dyDescent="0.25">
      <c r="B41" s="25" t="s">
        <v>51</v>
      </c>
    </row>
    <row r="42" spans="2:6" x14ac:dyDescent="0.25">
      <c r="B42" s="25" t="s">
        <v>52</v>
      </c>
    </row>
    <row r="43" spans="2:6" x14ac:dyDescent="0.25">
      <c r="B43" s="26" t="s">
        <v>53</v>
      </c>
    </row>
    <row r="44" spans="2:6" x14ac:dyDescent="0.25">
      <c r="B44" s="25" t="s">
        <v>54</v>
      </c>
    </row>
    <row r="45" spans="2:6" x14ac:dyDescent="0.25">
      <c r="B45" s="25" t="s">
        <v>55</v>
      </c>
    </row>
    <row r="46" spans="2:6" x14ac:dyDescent="0.25">
      <c r="B46" s="25" t="s">
        <v>56</v>
      </c>
    </row>
    <row r="47" spans="2:6" x14ac:dyDescent="0.25">
      <c r="B47" s="27" t="s">
        <v>57</v>
      </c>
    </row>
    <row r="48" spans="2:6" x14ac:dyDescent="0.25">
      <c r="B48" s="27" t="s">
        <v>58</v>
      </c>
    </row>
    <row r="49" spans="2:2" x14ac:dyDescent="0.25">
      <c r="B49" s="28"/>
    </row>
    <row r="50" spans="2:2" x14ac:dyDescent="0.25">
      <c r="B50" s="29" t="s">
        <v>59</v>
      </c>
    </row>
    <row r="53" spans="2:2" x14ac:dyDescent="0.25">
      <c r="B53" s="1" t="s">
        <v>60</v>
      </c>
    </row>
    <row r="54" spans="2:2" x14ac:dyDescent="0.25">
      <c r="B54" s="1" t="s">
        <v>61</v>
      </c>
    </row>
  </sheetData>
  <hyperlinks>
    <hyperlink ref="B50" r:id="rId1" location="/threefold__farming_calculator"/>
    <hyperlink ref="B51" r:id="rId2" display="https://info.threefold.io/"/>
  </hyperlinks>
  <pageMargins left="0.70078740157480324" right="0.70078740157480324" top="0.75196850393700787" bottom="0.75196850393700787" header="0.3" footer="0.3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CU_SU_calculator</vt:lpstr>
      <vt:lpstr>Certified Calculator</vt:lpstr>
      <vt:lpstr>DIY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Malik</cp:lastModifiedBy>
  <cp:revision>7</cp:revision>
  <dcterms:modified xsi:type="dcterms:W3CDTF">2021-07-26T05:33:16Z</dcterms:modified>
</cp:coreProperties>
</file>