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na computer\Desktop\"/>
    </mc:Choice>
  </mc:AlternateContent>
  <xr:revisionPtr revIDLastSave="0" documentId="13_ncr:1_{4714FC9C-4431-4053-8918-6C9B8F7D23E4}" xr6:coauthVersionLast="47" xr6:coauthVersionMax="47" xr10:uidLastSave="{00000000-0000-0000-0000-000000000000}"/>
  <bookViews>
    <workbookView xWindow="-120" yWindow="-120" windowWidth="24240" windowHeight="13290" activeTab="1" xr2:uid="{82AFD43C-CD73-42FF-A685-65C22437B815}"/>
  </bookViews>
  <sheets>
    <sheet name="15 Business Questions" sheetId="2" r:id="rId1"/>
    <sheet name="Answ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C7" i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03" i="1"/>
  <c r="E103" i="1" s="1"/>
  <c r="D93" i="1"/>
  <c r="D94" i="1"/>
  <c r="D95" i="1"/>
  <c r="D96" i="1"/>
  <c r="D97" i="1"/>
  <c r="D98" i="1"/>
  <c r="D92" i="1"/>
  <c r="E87" i="1"/>
  <c r="D87" i="1"/>
  <c r="D79" i="1"/>
  <c r="F79" i="1" s="1"/>
  <c r="D80" i="1"/>
  <c r="E80" i="1" s="1"/>
  <c r="D78" i="1"/>
  <c r="F78" i="1" s="1"/>
  <c r="D65" i="1"/>
  <c r="D66" i="1"/>
  <c r="D67" i="1"/>
  <c r="D68" i="1"/>
  <c r="D69" i="1"/>
  <c r="D70" i="1"/>
  <c r="D71" i="1"/>
  <c r="E51" i="1"/>
  <c r="E52" i="1"/>
  <c r="E53" i="1"/>
  <c r="E54" i="1"/>
  <c r="E55" i="1"/>
  <c r="E56" i="1"/>
  <c r="E50" i="1"/>
  <c r="D51" i="1"/>
  <c r="D52" i="1"/>
  <c r="D53" i="1"/>
  <c r="D54" i="1"/>
  <c r="D55" i="1"/>
  <c r="D56" i="1"/>
  <c r="D50" i="1"/>
  <c r="D46" i="1"/>
  <c r="D37" i="1"/>
  <c r="D36" i="1"/>
  <c r="C30" i="1"/>
  <c r="D24" i="1"/>
  <c r="D12" i="1"/>
  <c r="D39" i="1" l="1"/>
  <c r="F55" i="1"/>
  <c r="F51" i="1"/>
  <c r="F50" i="1"/>
  <c r="F53" i="1"/>
  <c r="F54" i="1"/>
  <c r="F56" i="1"/>
  <c r="F52" i="1"/>
  <c r="F80" i="1"/>
  <c r="E79" i="1"/>
  <c r="E78" i="1"/>
  <c r="F58" i="1" l="1"/>
  <c r="F59" i="1" s="1"/>
</calcChain>
</file>

<file path=xl/sharedStrings.xml><?xml version="1.0" encoding="utf-8"?>
<sst xmlns="http://schemas.openxmlformats.org/spreadsheetml/2006/main" count="134" uniqueCount="55">
  <si>
    <t>Month</t>
  </si>
  <si>
    <t>App</t>
  </si>
  <si>
    <t>Downloads</t>
  </si>
  <si>
    <t>Uninstalls</t>
  </si>
  <si>
    <t>5 star ratings</t>
  </si>
  <si>
    <t>1 star ratings</t>
  </si>
  <si>
    <t>Total ratings</t>
  </si>
  <si>
    <t>Crushed by Candies</t>
  </si>
  <si>
    <t>Chocolate Crossing</t>
  </si>
  <si>
    <t>Angry Bites</t>
  </si>
  <si>
    <t>Where is my Coco?</t>
  </si>
  <si>
    <t>Sugar Rush</t>
  </si>
  <si>
    <t>Subway Wafers</t>
  </si>
  <si>
    <t>Temple Bun</t>
  </si>
  <si>
    <t>Business Questions</t>
  </si>
  <si>
    <t>Total downloads for Sugar Rush</t>
  </si>
  <si>
    <t>Uninstalls in December 2021</t>
  </si>
  <si>
    <t>Downloads in Oct, Nov, Dec 2021</t>
  </si>
  <si>
    <t>How many times we had more than 8000 downloads per app month?</t>
  </si>
  <si>
    <t>5 star rating % for Sugar Rush</t>
  </si>
  <si>
    <t>Average uninstalls for Subway Wafers</t>
  </si>
  <si>
    <t>Which month has highest uninstall ratio?</t>
  </si>
  <si>
    <t>Average monthly downloads</t>
  </si>
  <si>
    <t>Most downloads in any month / app? 2nd and 3rd places also?</t>
  </si>
  <si>
    <t>Which month and app was that?</t>
  </si>
  <si>
    <t>In October 2021, which app has most 1star ratings?</t>
  </si>
  <si>
    <t>Does it change by December 2021?</t>
  </si>
  <si>
    <t>What are the best download figures for each app?</t>
  </si>
  <si>
    <t>What is the least downloaded app in each month?</t>
  </si>
  <si>
    <t>Starting with</t>
  </si>
  <si>
    <t>c</t>
  </si>
  <si>
    <t>Total Downloads</t>
  </si>
  <si>
    <t>Start</t>
  </si>
  <si>
    <t>End</t>
  </si>
  <si>
    <t>Total 5 star ratings</t>
  </si>
  <si>
    <t>Total Ratings</t>
  </si>
  <si>
    <t>5 star %</t>
  </si>
  <si>
    <t>Average uninstalls</t>
  </si>
  <si>
    <t>Uninstall ratio</t>
  </si>
  <si>
    <t>Highest</t>
  </si>
  <si>
    <t>Month name</t>
  </si>
  <si>
    <t>Avg. Downloads</t>
  </si>
  <si>
    <t>App name</t>
  </si>
  <si>
    <t>month</t>
  </si>
  <si>
    <t>Most downloads</t>
  </si>
  <si>
    <t>2nd</t>
  </si>
  <si>
    <t>3rd</t>
  </si>
  <si>
    <t>Most 1star ratings</t>
  </si>
  <si>
    <t>Apps</t>
  </si>
  <si>
    <t>Most downloads ever</t>
  </si>
  <si>
    <t>Least Downloads</t>
  </si>
  <si>
    <t>Total downloads apps starting with  C  latter</t>
  </si>
  <si>
    <t>Total downloads app starting with c latter</t>
  </si>
  <si>
    <t xml:space="preserve"> </t>
  </si>
  <si>
    <t xml:space="preserve">Sumifs  , Filter ,  Countifs  , Lookup  ,MAXifs , Minifs ,Large , Averageifs , Divide , Percentage formulas are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</si>
</sst>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-yy;@"/>
    <numFmt numFmtId="165" formatCode="0.0"/>
    <numFmt numFmtId="166" formatCode="0.000%"/>
    <numFmt numFmtId="167" formatCode="0.00;[Red]0.00"/>
    <numFmt numFmtId="168" formatCode="0;[Red]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2" fillId="2" borderId="2" xfId="0" applyFont="1" applyFill="1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right"/>
    </xf>
    <xf numFmtId="164" fontId="4" fillId="0" borderId="5" xfId="0" applyNumberFormat="1" applyFont="1" applyBorder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164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167" fontId="5" fillId="5" borderId="1" xfId="0" applyNumberFormat="1" applyFont="1" applyFill="1" applyBorder="1"/>
    <xf numFmtId="0" fontId="0" fillId="0" borderId="1" xfId="0" applyBorder="1"/>
    <xf numFmtId="0" fontId="3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7" fontId="0" fillId="3" borderId="1" xfId="0" applyNumberFormat="1" applyFill="1" applyBorder="1"/>
    <xf numFmtId="0" fontId="0" fillId="0" borderId="1" xfId="0" applyBorder="1" applyAlignment="1">
      <alignment horizontal="right"/>
    </xf>
    <xf numFmtId="0" fontId="3" fillId="6" borderId="1" xfId="0" applyFont="1" applyFill="1" applyBorder="1" applyAlignment="1">
      <alignment horizontal="center"/>
    </xf>
    <xf numFmtId="166" fontId="0" fillId="0" borderId="1" xfId="1" applyNumberFormat="1" applyFont="1" applyBorder="1"/>
    <xf numFmtId="15" fontId="0" fillId="4" borderId="1" xfId="0" applyNumberFormat="1" applyFill="1" applyBorder="1"/>
    <xf numFmtId="0" fontId="3" fillId="3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 applyAlignment="1">
      <alignment horizontal="right"/>
    </xf>
    <xf numFmtId="17" fontId="0" fillId="3" borderId="1" xfId="0" applyNumberForma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17" fontId="3" fillId="3" borderId="1" xfId="0" applyNumberFormat="1" applyFont="1" applyFill="1" applyBorder="1"/>
    <xf numFmtId="9" fontId="0" fillId="5" borderId="1" xfId="1" applyFont="1" applyFill="1" applyBorder="1"/>
    <xf numFmtId="165" fontId="0" fillId="5" borderId="1" xfId="0" applyNumberFormat="1" applyFill="1" applyBorder="1"/>
    <xf numFmtId="166" fontId="0" fillId="5" borderId="1" xfId="1" applyNumberFormat="1" applyFont="1" applyFill="1" applyBorder="1"/>
    <xf numFmtId="0" fontId="0" fillId="5" borderId="1" xfId="0" applyFill="1" applyBorder="1" applyAlignment="1">
      <alignment horizontal="right"/>
    </xf>
    <xf numFmtId="0" fontId="0" fillId="7" borderId="1" xfId="0" applyFill="1" applyBorder="1"/>
    <xf numFmtId="15" fontId="0" fillId="7" borderId="1" xfId="0" applyNumberFormat="1" applyFill="1" applyBorder="1"/>
    <xf numFmtId="168" fontId="0" fillId="5" borderId="1" xfId="0" applyNumberFormat="1" applyFill="1" applyBorder="1" applyAlignment="1">
      <alignment horizontal="right"/>
    </xf>
    <xf numFmtId="0" fontId="6" fillId="8" borderId="2" xfId="0" applyFont="1" applyFill="1" applyBorder="1"/>
    <xf numFmtId="0" fontId="0" fillId="8" borderId="0" xfId="0" applyFill="1"/>
  </cellXfs>
  <cellStyles count="2">
    <cellStyle name="Normal" xfId="0" builtinId="0"/>
    <cellStyle name="Percent" xfId="1" builtinId="5"/>
  </cellStyles>
  <dxfs count="12"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mmmm\-yy;@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03834-9696-4212-89EE-6B5A5DB47CA2}" name="Table1" displayName="Table1" ref="N1:T50" totalsRowShown="0" headerRowDxfId="11" dataDxfId="9" headerRowBorderDxfId="10" tableBorderDxfId="8" totalsRowBorderDxfId="7">
  <autoFilter ref="N1:T50" xr:uid="{D8C03834-9696-4212-89EE-6B5A5DB47CA2}"/>
  <tableColumns count="7">
    <tableColumn id="1" xr3:uid="{B90C71DC-A413-4FAF-8E46-9CA7CF42264F}" name="Month" dataDxfId="6"/>
    <tableColumn id="2" xr3:uid="{990ECE61-BE22-44A5-AD6C-44DB99C25CFF}" name="App" dataDxfId="5"/>
    <tableColumn id="3" xr3:uid="{FCA74569-0B04-4EBB-A2FD-39F8F07E2CC8}" name="Downloads" dataDxfId="4"/>
    <tableColumn id="4" xr3:uid="{98B2DEA4-E188-4118-AC75-6323A66C06E7}" name="Uninstalls" dataDxfId="3"/>
    <tableColumn id="5" xr3:uid="{9851986C-FB06-48D4-8187-3C51C74CA6E9}" name="5 star ratings" dataDxfId="2"/>
    <tableColumn id="6" xr3:uid="{BC1E7871-D35C-4952-B128-24C17E6FF159}" name="1 star ratings" dataDxfId="1"/>
    <tableColumn id="7" xr3:uid="{4F5AEAC5-51FD-46B2-8705-DD6768299B17}" name="Total ratings" dataDxfId="0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BFE11-A1EF-4C8D-A8B4-393DD8E4997E}">
  <dimension ref="C3:D18"/>
  <sheetViews>
    <sheetView showGridLines="0" workbookViewId="0">
      <selection activeCell="I16" sqref="I16"/>
    </sheetView>
  </sheetViews>
  <sheetFormatPr defaultRowHeight="15" x14ac:dyDescent="0.25"/>
  <cols>
    <col min="3" max="3" width="18.85546875" customWidth="1"/>
    <col min="4" max="4" width="63" customWidth="1"/>
  </cols>
  <sheetData>
    <row r="3" spans="3:4" x14ac:dyDescent="0.25">
      <c r="C3" s="2" t="s">
        <v>14</v>
      </c>
      <c r="D3" s="3"/>
    </row>
    <row r="4" spans="3:4" x14ac:dyDescent="0.25">
      <c r="C4" s="4">
        <v>1</v>
      </c>
      <c r="D4" s="1" t="s">
        <v>15</v>
      </c>
    </row>
    <row r="5" spans="3:4" x14ac:dyDescent="0.25">
      <c r="C5" s="4">
        <v>2</v>
      </c>
      <c r="D5" s="5" t="s">
        <v>52</v>
      </c>
    </row>
    <row r="6" spans="3:4" x14ac:dyDescent="0.25">
      <c r="C6" s="4">
        <v>3</v>
      </c>
      <c r="D6" s="1" t="s">
        <v>16</v>
      </c>
    </row>
    <row r="7" spans="3:4" x14ac:dyDescent="0.25">
      <c r="C7" s="4">
        <v>4</v>
      </c>
      <c r="D7" s="5" t="s">
        <v>17</v>
      </c>
    </row>
    <row r="8" spans="3:4" x14ac:dyDescent="0.25">
      <c r="C8" s="4">
        <v>5</v>
      </c>
      <c r="D8" s="1" t="s">
        <v>18</v>
      </c>
    </row>
    <row r="9" spans="3:4" x14ac:dyDescent="0.25">
      <c r="C9" s="4">
        <v>6</v>
      </c>
      <c r="D9" s="5" t="s">
        <v>19</v>
      </c>
    </row>
    <row r="10" spans="3:4" x14ac:dyDescent="0.25">
      <c r="C10" s="4">
        <v>7</v>
      </c>
      <c r="D10" s="1" t="s">
        <v>20</v>
      </c>
    </row>
    <row r="11" spans="3:4" x14ac:dyDescent="0.25">
      <c r="C11" s="4">
        <v>8</v>
      </c>
      <c r="D11" s="5" t="s">
        <v>21</v>
      </c>
    </row>
    <row r="12" spans="3:4" x14ac:dyDescent="0.25">
      <c r="C12" s="4">
        <v>9</v>
      </c>
      <c r="D12" s="1" t="s">
        <v>22</v>
      </c>
    </row>
    <row r="13" spans="3:4" x14ac:dyDescent="0.25">
      <c r="C13" s="4">
        <v>10</v>
      </c>
      <c r="D13" s="5" t="s">
        <v>23</v>
      </c>
    </row>
    <row r="14" spans="3:4" x14ac:dyDescent="0.25">
      <c r="C14" s="4">
        <v>11</v>
      </c>
      <c r="D14" s="1" t="s">
        <v>24</v>
      </c>
    </row>
    <row r="15" spans="3:4" x14ac:dyDescent="0.25">
      <c r="C15" s="4">
        <v>12</v>
      </c>
      <c r="D15" s="5" t="s">
        <v>25</v>
      </c>
    </row>
    <row r="16" spans="3:4" x14ac:dyDescent="0.25">
      <c r="C16" s="4">
        <v>13</v>
      </c>
      <c r="D16" s="1" t="s">
        <v>26</v>
      </c>
    </row>
    <row r="17" spans="3:4" x14ac:dyDescent="0.25">
      <c r="C17" s="4">
        <v>14</v>
      </c>
      <c r="D17" s="5" t="s">
        <v>27</v>
      </c>
    </row>
    <row r="18" spans="3:4" x14ac:dyDescent="0.25">
      <c r="C18" s="4">
        <v>15</v>
      </c>
      <c r="D18" s="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F4AA0-80E8-4BDE-97BA-1376666B6875}">
  <dimension ref="B1:T109"/>
  <sheetViews>
    <sheetView showGridLines="0" tabSelected="1" workbookViewId="0">
      <selection activeCell="I3" sqref="I3"/>
    </sheetView>
  </sheetViews>
  <sheetFormatPr defaultRowHeight="15" x14ac:dyDescent="0.25"/>
  <cols>
    <col min="2" max="2" width="8" customWidth="1"/>
    <col min="3" max="3" width="30.28515625" customWidth="1"/>
    <col min="4" max="4" width="24" customWidth="1"/>
    <col min="5" max="5" width="20.5703125" customWidth="1"/>
    <col min="6" max="6" width="13.85546875" customWidth="1"/>
    <col min="7" max="7" width="11.85546875" customWidth="1"/>
    <col min="12" max="12" width="9" customWidth="1"/>
    <col min="13" max="13" width="9.140625" hidden="1" customWidth="1"/>
    <col min="14" max="14" width="16.140625" customWidth="1"/>
    <col min="15" max="15" width="17.5703125" customWidth="1"/>
    <col min="16" max="16" width="23.7109375" customWidth="1"/>
    <col min="17" max="17" width="18.5703125" customWidth="1"/>
    <col min="18" max="18" width="18.42578125" customWidth="1"/>
    <col min="19" max="19" width="14.140625" customWidth="1"/>
    <col min="20" max="20" width="11.85546875" customWidth="1"/>
    <col min="21" max="21" width="21.28515625" customWidth="1"/>
    <col min="22" max="22" width="14.42578125" customWidth="1"/>
    <col min="23" max="23" width="14.85546875" customWidth="1"/>
  </cols>
  <sheetData>
    <row r="1" spans="2:20" x14ac:dyDescent="0.25">
      <c r="E1" t="s">
        <v>53</v>
      </c>
      <c r="N1" s="9" t="s">
        <v>0</v>
      </c>
      <c r="O1" s="10" t="s">
        <v>1</v>
      </c>
      <c r="P1" s="11" t="s">
        <v>2</v>
      </c>
      <c r="Q1" s="11" t="s">
        <v>3</v>
      </c>
      <c r="R1" s="11" t="s">
        <v>4</v>
      </c>
      <c r="S1" s="11" t="s">
        <v>5</v>
      </c>
      <c r="T1" s="12" t="s">
        <v>6</v>
      </c>
    </row>
    <row r="2" spans="2:20" ht="15.75" x14ac:dyDescent="0.25">
      <c r="C2" s="42" t="s">
        <v>54</v>
      </c>
      <c r="D2" s="42"/>
      <c r="E2" s="42"/>
      <c r="F2" s="42"/>
      <c r="G2" s="42"/>
      <c r="H2" s="43"/>
      <c r="N2" s="7">
        <v>44348</v>
      </c>
      <c r="O2" s="1" t="s">
        <v>7</v>
      </c>
      <c r="P2" s="6">
        <v>7079</v>
      </c>
      <c r="Q2" s="6">
        <v>141</v>
      </c>
      <c r="R2" s="6">
        <v>89</v>
      </c>
      <c r="S2" s="6">
        <v>60</v>
      </c>
      <c r="T2" s="8">
        <v>879</v>
      </c>
    </row>
    <row r="3" spans="2:20" x14ac:dyDescent="0.25">
      <c r="N3" s="7">
        <v>44348</v>
      </c>
      <c r="O3" s="1" t="s">
        <v>8</v>
      </c>
      <c r="P3" s="6">
        <v>7683</v>
      </c>
      <c r="Q3" s="6">
        <v>153</v>
      </c>
      <c r="R3" s="6">
        <v>78</v>
      </c>
      <c r="S3" s="6">
        <v>41</v>
      </c>
      <c r="T3" s="8">
        <v>702</v>
      </c>
    </row>
    <row r="4" spans="2:20" x14ac:dyDescent="0.25">
      <c r="B4" s="19">
        <v>1</v>
      </c>
      <c r="C4" t="s">
        <v>15</v>
      </c>
      <c r="N4" s="7">
        <v>44348</v>
      </c>
      <c r="O4" s="1" t="s">
        <v>9</v>
      </c>
      <c r="P4" s="6">
        <v>4681</v>
      </c>
      <c r="Q4" s="6">
        <v>93</v>
      </c>
      <c r="R4" s="6">
        <v>99</v>
      </c>
      <c r="S4" s="6">
        <v>53</v>
      </c>
      <c r="T4" s="8">
        <v>897</v>
      </c>
    </row>
    <row r="5" spans="2:20" x14ac:dyDescent="0.25">
      <c r="N5" s="7">
        <v>44348</v>
      </c>
      <c r="O5" s="1" t="s">
        <v>10</v>
      </c>
      <c r="P5" s="6">
        <v>4373</v>
      </c>
      <c r="Q5" s="6">
        <v>87</v>
      </c>
      <c r="R5" s="6">
        <v>86</v>
      </c>
      <c r="S5" s="6">
        <v>51</v>
      </c>
      <c r="T5" s="8">
        <v>808</v>
      </c>
    </row>
    <row r="6" spans="2:20" x14ac:dyDescent="0.25">
      <c r="C6" s="21" t="s">
        <v>11</v>
      </c>
      <c r="N6" s="7">
        <v>44348</v>
      </c>
      <c r="O6" s="1" t="s">
        <v>11</v>
      </c>
      <c r="P6" s="6">
        <v>3499</v>
      </c>
      <c r="Q6" s="6">
        <v>69</v>
      </c>
      <c r="R6" s="6">
        <v>91</v>
      </c>
      <c r="S6" s="6">
        <v>42</v>
      </c>
      <c r="T6" s="8">
        <v>785</v>
      </c>
    </row>
    <row r="7" spans="2:20" x14ac:dyDescent="0.25">
      <c r="C7" s="20">
        <f>SUMIFS(Table1[Downloads],Table1[App],C6)</f>
        <v>43718</v>
      </c>
      <c r="N7" s="7">
        <v>44348</v>
      </c>
      <c r="O7" s="1" t="s">
        <v>12</v>
      </c>
      <c r="P7" s="6">
        <v>5649</v>
      </c>
      <c r="Q7" s="6">
        <v>112</v>
      </c>
      <c r="R7" s="6">
        <v>78</v>
      </c>
      <c r="S7" s="6">
        <v>31</v>
      </c>
      <c r="T7" s="8">
        <v>643</v>
      </c>
    </row>
    <row r="8" spans="2:20" x14ac:dyDescent="0.25">
      <c r="N8" s="7">
        <v>44348</v>
      </c>
      <c r="O8" s="1" t="s">
        <v>13</v>
      </c>
      <c r="P8" s="6">
        <v>1837</v>
      </c>
      <c r="Q8" s="6">
        <v>36</v>
      </c>
      <c r="R8" s="6">
        <v>111</v>
      </c>
      <c r="S8" s="6">
        <v>38</v>
      </c>
      <c r="T8" s="8">
        <v>879</v>
      </c>
    </row>
    <row r="9" spans="2:20" x14ac:dyDescent="0.25">
      <c r="B9" s="19">
        <v>2</v>
      </c>
      <c r="C9" t="s">
        <v>51</v>
      </c>
      <c r="N9" s="7">
        <v>44378</v>
      </c>
      <c r="O9" s="1" t="s">
        <v>7</v>
      </c>
      <c r="P9" s="6">
        <v>8586</v>
      </c>
      <c r="Q9" s="6">
        <v>171</v>
      </c>
      <c r="R9" s="6">
        <v>81</v>
      </c>
      <c r="S9" s="6">
        <v>52</v>
      </c>
      <c r="T9" s="8">
        <v>785</v>
      </c>
    </row>
    <row r="10" spans="2:20" x14ac:dyDescent="0.25">
      <c r="N10" s="7">
        <v>44378</v>
      </c>
      <c r="O10" s="1" t="s">
        <v>8</v>
      </c>
      <c r="P10" s="6">
        <v>7098</v>
      </c>
      <c r="Q10" s="6">
        <v>141</v>
      </c>
      <c r="R10" s="6">
        <v>96</v>
      </c>
      <c r="S10" s="6">
        <v>35</v>
      </c>
      <c r="T10" s="8">
        <v>773</v>
      </c>
    </row>
    <row r="11" spans="2:20" x14ac:dyDescent="0.25">
      <c r="C11" s="21" t="s">
        <v>29</v>
      </c>
      <c r="D11" s="22" t="s">
        <v>30</v>
      </c>
      <c r="N11" s="7">
        <v>44378</v>
      </c>
      <c r="O11" s="1" t="s">
        <v>9</v>
      </c>
      <c r="P11" s="6">
        <v>7066</v>
      </c>
      <c r="Q11" s="6">
        <v>141</v>
      </c>
      <c r="R11" s="6">
        <v>64</v>
      </c>
      <c r="S11" s="6">
        <v>32</v>
      </c>
      <c r="T11" s="8">
        <v>566</v>
      </c>
    </row>
    <row r="12" spans="2:20" x14ac:dyDescent="0.25">
      <c r="C12" s="20" t="s">
        <v>31</v>
      </c>
      <c r="D12" s="23">
        <f>SUMIFS(Table1[Downloads],Table1[App],D11&amp;"*")</f>
        <v>91536</v>
      </c>
      <c r="N12" s="7">
        <v>44378</v>
      </c>
      <c r="O12" s="1" t="s">
        <v>10</v>
      </c>
      <c r="P12" s="6">
        <v>6806</v>
      </c>
      <c r="Q12" s="6">
        <v>136</v>
      </c>
      <c r="R12" s="6">
        <v>83</v>
      </c>
      <c r="S12" s="6">
        <v>47</v>
      </c>
      <c r="T12" s="8">
        <v>684</v>
      </c>
    </row>
    <row r="13" spans="2:20" x14ac:dyDescent="0.25">
      <c r="N13" s="7">
        <v>44378</v>
      </c>
      <c r="O13" s="1" t="s">
        <v>11</v>
      </c>
      <c r="P13" s="6">
        <v>5702</v>
      </c>
      <c r="Q13" s="6">
        <v>114</v>
      </c>
      <c r="R13" s="6">
        <v>87</v>
      </c>
      <c r="S13" s="6">
        <v>46</v>
      </c>
      <c r="T13" s="8">
        <v>785</v>
      </c>
    </row>
    <row r="14" spans="2:20" x14ac:dyDescent="0.25">
      <c r="B14" s="19">
        <v>3</v>
      </c>
      <c r="C14" t="s">
        <v>16</v>
      </c>
      <c r="N14" s="7">
        <v>44378</v>
      </c>
      <c r="O14" s="1" t="s">
        <v>12</v>
      </c>
      <c r="P14" s="6">
        <v>4576</v>
      </c>
      <c r="Q14" s="6">
        <v>91</v>
      </c>
      <c r="R14" s="6">
        <v>76</v>
      </c>
      <c r="S14" s="6">
        <v>39</v>
      </c>
      <c r="T14" s="8">
        <v>679</v>
      </c>
    </row>
    <row r="15" spans="2:20" x14ac:dyDescent="0.25">
      <c r="N15" s="7">
        <v>44378</v>
      </c>
      <c r="O15" s="1" t="s">
        <v>13</v>
      </c>
      <c r="P15" s="6">
        <v>5004</v>
      </c>
      <c r="Q15" s="6">
        <v>100</v>
      </c>
      <c r="R15" s="6">
        <v>135</v>
      </c>
      <c r="S15" s="6">
        <v>50</v>
      </c>
      <c r="T15" s="8">
        <v>1092</v>
      </c>
    </row>
    <row r="16" spans="2:20" x14ac:dyDescent="0.25">
      <c r="C16" s="21" t="s">
        <v>0</v>
      </c>
      <c r="D16" s="24">
        <v>44531</v>
      </c>
      <c r="N16" s="7">
        <v>44409</v>
      </c>
      <c r="O16" s="1" t="s">
        <v>7</v>
      </c>
      <c r="P16" s="6">
        <v>4856</v>
      </c>
      <c r="Q16" s="6">
        <v>97</v>
      </c>
      <c r="R16" s="6">
        <v>87</v>
      </c>
      <c r="S16" s="6">
        <v>25</v>
      </c>
      <c r="T16" s="8">
        <v>661</v>
      </c>
    </row>
    <row r="17" spans="2:20" x14ac:dyDescent="0.25">
      <c r="C17" s="20" t="s">
        <v>3</v>
      </c>
      <c r="D17" s="20">
        <f>SUMIFS(Table1[Uninstalls],Table1[Month],D16)</f>
        <v>783</v>
      </c>
      <c r="N17" s="7">
        <v>44409</v>
      </c>
      <c r="O17" s="1" t="s">
        <v>8</v>
      </c>
      <c r="P17" s="6">
        <v>10028</v>
      </c>
      <c r="Q17" s="6">
        <v>200</v>
      </c>
      <c r="R17" s="6">
        <v>124</v>
      </c>
      <c r="S17" s="6">
        <v>39</v>
      </c>
      <c r="T17" s="8">
        <v>962</v>
      </c>
    </row>
    <row r="18" spans="2:20" x14ac:dyDescent="0.25">
      <c r="N18" s="7">
        <v>44409</v>
      </c>
      <c r="O18" s="1" t="s">
        <v>9</v>
      </c>
      <c r="P18" s="6">
        <v>7909</v>
      </c>
      <c r="Q18" s="6">
        <v>158</v>
      </c>
      <c r="R18" s="6">
        <v>137</v>
      </c>
      <c r="S18" s="6">
        <v>32</v>
      </c>
      <c r="T18" s="8">
        <v>997</v>
      </c>
    </row>
    <row r="19" spans="2:20" x14ac:dyDescent="0.25">
      <c r="B19" s="19">
        <v>4</v>
      </c>
      <c r="C19" t="s">
        <v>17</v>
      </c>
      <c r="N19" s="7">
        <v>44409</v>
      </c>
      <c r="O19" s="1" t="s">
        <v>10</v>
      </c>
      <c r="P19" s="6">
        <v>5233</v>
      </c>
      <c r="Q19" s="6">
        <v>104</v>
      </c>
      <c r="R19" s="6">
        <v>78</v>
      </c>
      <c r="S19" s="6">
        <v>31</v>
      </c>
      <c r="T19" s="8">
        <v>643</v>
      </c>
    </row>
    <row r="20" spans="2:20" x14ac:dyDescent="0.25">
      <c r="N20" s="7">
        <v>44409</v>
      </c>
      <c r="O20" s="1" t="s">
        <v>11</v>
      </c>
      <c r="P20" s="6">
        <v>6782</v>
      </c>
      <c r="Q20" s="6">
        <v>135</v>
      </c>
      <c r="R20" s="6">
        <v>70</v>
      </c>
      <c r="S20" s="6">
        <v>45</v>
      </c>
      <c r="T20" s="8">
        <v>679</v>
      </c>
    </row>
    <row r="21" spans="2:20" x14ac:dyDescent="0.25">
      <c r="C21" s="21" t="s">
        <v>32</v>
      </c>
      <c r="D21" s="30">
        <v>44470</v>
      </c>
      <c r="N21" s="7">
        <v>44409</v>
      </c>
      <c r="O21" s="1" t="s">
        <v>12</v>
      </c>
      <c r="P21" s="6">
        <v>5429</v>
      </c>
      <c r="Q21" s="6">
        <v>108</v>
      </c>
      <c r="R21" s="6">
        <v>81</v>
      </c>
      <c r="S21" s="6">
        <v>35</v>
      </c>
      <c r="T21" s="8">
        <v>684</v>
      </c>
    </row>
    <row r="22" spans="2:20" x14ac:dyDescent="0.25">
      <c r="C22" s="21" t="s">
        <v>33</v>
      </c>
      <c r="D22" s="30">
        <v>44561</v>
      </c>
      <c r="N22" s="7">
        <v>44409</v>
      </c>
      <c r="O22" s="1" t="s">
        <v>13</v>
      </c>
      <c r="P22" s="6">
        <v>6825</v>
      </c>
      <c r="Q22" s="6">
        <v>136</v>
      </c>
      <c r="R22" s="6">
        <v>122</v>
      </c>
      <c r="S22" s="6">
        <v>29</v>
      </c>
      <c r="T22" s="8">
        <v>891</v>
      </c>
    </row>
    <row r="23" spans="2:20" x14ac:dyDescent="0.25">
      <c r="N23" s="7">
        <v>44440</v>
      </c>
      <c r="O23" s="1" t="s">
        <v>7</v>
      </c>
      <c r="P23" s="6">
        <v>7258</v>
      </c>
      <c r="Q23" s="6">
        <v>145</v>
      </c>
      <c r="R23" s="6">
        <v>106</v>
      </c>
      <c r="S23" s="6">
        <v>38</v>
      </c>
      <c r="T23" s="8">
        <v>850</v>
      </c>
    </row>
    <row r="24" spans="2:20" x14ac:dyDescent="0.25">
      <c r="C24" s="20" t="s">
        <v>31</v>
      </c>
      <c r="D24" s="20">
        <f>SUMIFS(Table1[Downloads],Table1[Month],"&gt;="&amp;D21,Table1[Month],"&lt;="&amp;D22)</f>
        <v>122200</v>
      </c>
      <c r="N24" s="7">
        <v>44440</v>
      </c>
      <c r="O24" s="1" t="s">
        <v>8</v>
      </c>
      <c r="P24" s="6">
        <v>5735</v>
      </c>
      <c r="Q24" s="6">
        <v>114</v>
      </c>
      <c r="R24" s="6">
        <v>77</v>
      </c>
      <c r="S24" s="6">
        <v>36</v>
      </c>
      <c r="T24" s="8">
        <v>667</v>
      </c>
    </row>
    <row r="25" spans="2:20" x14ac:dyDescent="0.25">
      <c r="N25" s="7">
        <v>44440</v>
      </c>
      <c r="O25" s="1" t="s">
        <v>9</v>
      </c>
      <c r="P25" s="6">
        <v>7899</v>
      </c>
      <c r="Q25" s="6">
        <v>157</v>
      </c>
      <c r="R25" s="6">
        <v>51</v>
      </c>
      <c r="S25" s="6">
        <v>49</v>
      </c>
      <c r="T25" s="8">
        <v>590</v>
      </c>
    </row>
    <row r="26" spans="2:20" x14ac:dyDescent="0.25">
      <c r="N26" s="7">
        <v>44440</v>
      </c>
      <c r="O26" s="1" t="s">
        <v>10</v>
      </c>
      <c r="P26" s="6">
        <v>6430</v>
      </c>
      <c r="Q26" s="6">
        <v>128</v>
      </c>
      <c r="R26" s="6">
        <v>143</v>
      </c>
      <c r="S26" s="6">
        <v>49</v>
      </c>
      <c r="T26" s="8">
        <v>1133</v>
      </c>
    </row>
    <row r="27" spans="2:20" x14ac:dyDescent="0.25">
      <c r="B27" s="19">
        <v>5</v>
      </c>
      <c r="C27" t="s">
        <v>18</v>
      </c>
      <c r="N27" s="7">
        <v>44440</v>
      </c>
      <c r="O27" s="1" t="s">
        <v>11</v>
      </c>
      <c r="P27" s="6">
        <v>7333</v>
      </c>
      <c r="Q27" s="6">
        <v>146</v>
      </c>
      <c r="R27" s="6">
        <v>60</v>
      </c>
      <c r="S27" s="6">
        <v>60</v>
      </c>
      <c r="T27" s="8">
        <v>708</v>
      </c>
    </row>
    <row r="28" spans="2:20" x14ac:dyDescent="0.25">
      <c r="N28" s="7">
        <v>44440</v>
      </c>
      <c r="O28" s="1" t="s">
        <v>12</v>
      </c>
      <c r="P28" s="6">
        <v>4879</v>
      </c>
      <c r="Q28" s="6">
        <v>97</v>
      </c>
      <c r="R28" s="6">
        <v>126</v>
      </c>
      <c r="S28" s="6">
        <v>29</v>
      </c>
      <c r="T28" s="8">
        <v>915</v>
      </c>
    </row>
    <row r="29" spans="2:20" x14ac:dyDescent="0.25">
      <c r="C29" s="21">
        <v>8000</v>
      </c>
      <c r="N29" s="7">
        <v>44440</v>
      </c>
      <c r="O29" s="1" t="s">
        <v>13</v>
      </c>
      <c r="P29" s="6">
        <v>8453</v>
      </c>
      <c r="Q29" s="6">
        <v>169</v>
      </c>
      <c r="R29" s="6">
        <v>84</v>
      </c>
      <c r="S29" s="6">
        <v>36</v>
      </c>
      <c r="T29" s="8">
        <v>708</v>
      </c>
    </row>
    <row r="30" spans="2:20" x14ac:dyDescent="0.25">
      <c r="C30" s="20">
        <f>COUNTIFS(Table1[Downloads],"&gt;"&amp;C29)</f>
        <v>5</v>
      </c>
      <c r="N30" s="7">
        <v>44470</v>
      </c>
      <c r="O30" s="1" t="s">
        <v>7</v>
      </c>
      <c r="P30" s="6">
        <v>8050</v>
      </c>
      <c r="Q30" s="6">
        <v>161</v>
      </c>
      <c r="R30" s="6">
        <v>104</v>
      </c>
      <c r="S30" s="6">
        <v>32</v>
      </c>
      <c r="T30" s="8">
        <v>802</v>
      </c>
    </row>
    <row r="31" spans="2:20" x14ac:dyDescent="0.25">
      <c r="N31" s="7">
        <v>44470</v>
      </c>
      <c r="O31" s="1" t="s">
        <v>8</v>
      </c>
      <c r="P31" s="6">
        <v>4693</v>
      </c>
      <c r="Q31" s="6">
        <v>93</v>
      </c>
      <c r="R31" s="6">
        <v>85</v>
      </c>
      <c r="S31" s="6">
        <v>46</v>
      </c>
      <c r="T31" s="8">
        <v>773</v>
      </c>
    </row>
    <row r="32" spans="2:20" x14ac:dyDescent="0.25">
      <c r="B32" s="19">
        <v>6</v>
      </c>
      <c r="C32" t="s">
        <v>19</v>
      </c>
      <c r="N32" s="7">
        <v>44470</v>
      </c>
      <c r="O32" s="1" t="s">
        <v>9</v>
      </c>
      <c r="P32" s="6">
        <v>5165</v>
      </c>
      <c r="Q32" s="6">
        <v>103</v>
      </c>
      <c r="R32" s="6">
        <v>95</v>
      </c>
      <c r="S32" s="6">
        <v>40</v>
      </c>
      <c r="T32" s="8">
        <v>797</v>
      </c>
    </row>
    <row r="33" spans="2:20" x14ac:dyDescent="0.25">
      <c r="N33" s="7">
        <v>44470</v>
      </c>
      <c r="O33" s="1" t="s">
        <v>10</v>
      </c>
      <c r="P33" s="6">
        <v>4906</v>
      </c>
      <c r="Q33" s="6">
        <v>98</v>
      </c>
      <c r="R33" s="6">
        <v>76</v>
      </c>
      <c r="S33" s="6">
        <v>47</v>
      </c>
      <c r="T33" s="8">
        <v>702</v>
      </c>
    </row>
    <row r="34" spans="2:20" x14ac:dyDescent="0.25">
      <c r="N34" s="7">
        <v>44470</v>
      </c>
      <c r="O34" s="1" t="s">
        <v>11</v>
      </c>
      <c r="P34" s="6">
        <v>6032</v>
      </c>
      <c r="Q34" s="6">
        <v>120</v>
      </c>
      <c r="R34" s="6">
        <v>65</v>
      </c>
      <c r="S34" s="6">
        <v>47</v>
      </c>
      <c r="T34" s="8">
        <v>661</v>
      </c>
    </row>
    <row r="35" spans="2:20" x14ac:dyDescent="0.25">
      <c r="C35" s="21" t="s">
        <v>1</v>
      </c>
      <c r="D35" s="31" t="s">
        <v>11</v>
      </c>
      <c r="N35" s="7">
        <v>44470</v>
      </c>
      <c r="O35" s="1" t="s">
        <v>12</v>
      </c>
      <c r="P35" s="6">
        <v>7092</v>
      </c>
      <c r="Q35" s="6">
        <v>141</v>
      </c>
      <c r="R35" s="6">
        <v>68</v>
      </c>
      <c r="S35" s="6">
        <v>32</v>
      </c>
      <c r="T35" s="8">
        <v>590</v>
      </c>
    </row>
    <row r="36" spans="2:20" x14ac:dyDescent="0.25">
      <c r="C36" s="18" t="s">
        <v>34</v>
      </c>
      <c r="D36" s="25">
        <f>SUMIFS(Table1[5 star ratings],Table1[App],D35)</f>
        <v>587</v>
      </c>
      <c r="N36" s="7">
        <v>44470</v>
      </c>
      <c r="O36" s="1" t="s">
        <v>13</v>
      </c>
      <c r="P36" s="6">
        <v>4340</v>
      </c>
      <c r="Q36" s="6">
        <v>86</v>
      </c>
      <c r="R36" s="6">
        <v>76</v>
      </c>
      <c r="S36" s="6">
        <v>30</v>
      </c>
      <c r="T36" s="8">
        <v>625</v>
      </c>
    </row>
    <row r="37" spans="2:20" x14ac:dyDescent="0.25">
      <c r="C37" s="18" t="s">
        <v>35</v>
      </c>
      <c r="D37" s="25">
        <f>SUMIFS(Table1[Total ratings],Table1[App],D35)</f>
        <v>5353</v>
      </c>
      <c r="N37" s="7">
        <v>44501</v>
      </c>
      <c r="O37" s="1" t="s">
        <v>7</v>
      </c>
      <c r="P37" s="6">
        <v>7500</v>
      </c>
      <c r="Q37" s="6">
        <v>150</v>
      </c>
      <c r="R37" s="6">
        <v>81</v>
      </c>
      <c r="S37" s="6">
        <v>56</v>
      </c>
      <c r="T37" s="8">
        <v>808</v>
      </c>
    </row>
    <row r="38" spans="2:20" x14ac:dyDescent="0.25">
      <c r="N38" s="7">
        <v>44501</v>
      </c>
      <c r="O38" s="1" t="s">
        <v>8</v>
      </c>
      <c r="P38" s="6">
        <v>5520</v>
      </c>
      <c r="Q38" s="6">
        <v>110</v>
      </c>
      <c r="R38" s="6">
        <v>97</v>
      </c>
      <c r="S38" s="6">
        <v>32</v>
      </c>
      <c r="T38" s="8">
        <v>761</v>
      </c>
    </row>
    <row r="39" spans="2:20" x14ac:dyDescent="0.25">
      <c r="C39" s="20" t="s">
        <v>36</v>
      </c>
      <c r="D39" s="35">
        <f>D36/D37</f>
        <v>0.10965813562488325</v>
      </c>
      <c r="N39" s="7">
        <v>44501</v>
      </c>
      <c r="O39" s="1" t="s">
        <v>9</v>
      </c>
      <c r="P39" s="6">
        <v>5651</v>
      </c>
      <c r="Q39" s="6">
        <v>113</v>
      </c>
      <c r="R39" s="6">
        <v>81</v>
      </c>
      <c r="S39" s="6">
        <v>40</v>
      </c>
      <c r="T39" s="8">
        <v>714</v>
      </c>
    </row>
    <row r="40" spans="2:20" x14ac:dyDescent="0.25">
      <c r="N40" s="7">
        <v>44501</v>
      </c>
      <c r="O40" s="1" t="s">
        <v>10</v>
      </c>
      <c r="P40" s="6">
        <v>9195</v>
      </c>
      <c r="Q40" s="6">
        <v>183</v>
      </c>
      <c r="R40" s="6">
        <v>117</v>
      </c>
      <c r="S40" s="6">
        <v>41</v>
      </c>
      <c r="T40" s="8">
        <v>932</v>
      </c>
    </row>
    <row r="41" spans="2:20" x14ac:dyDescent="0.25">
      <c r="N41" s="7">
        <v>44501</v>
      </c>
      <c r="O41" s="1" t="s">
        <v>11</v>
      </c>
      <c r="P41" s="6">
        <v>7488</v>
      </c>
      <c r="Q41" s="6">
        <v>149</v>
      </c>
      <c r="R41" s="6">
        <v>82</v>
      </c>
      <c r="S41" s="6">
        <v>50</v>
      </c>
      <c r="T41" s="8">
        <v>779</v>
      </c>
    </row>
    <row r="42" spans="2:20" x14ac:dyDescent="0.25">
      <c r="B42" s="19">
        <v>7</v>
      </c>
      <c r="C42" t="s">
        <v>20</v>
      </c>
      <c r="N42" s="7">
        <v>44501</v>
      </c>
      <c r="O42" s="1" t="s">
        <v>12</v>
      </c>
      <c r="P42" s="6">
        <v>2849</v>
      </c>
      <c r="Q42" s="6">
        <v>56</v>
      </c>
      <c r="R42" s="6">
        <v>92</v>
      </c>
      <c r="S42" s="6">
        <v>55</v>
      </c>
      <c r="T42" s="8">
        <v>867</v>
      </c>
    </row>
    <row r="43" spans="2:20" x14ac:dyDescent="0.25">
      <c r="N43" s="7">
        <v>44501</v>
      </c>
      <c r="O43" s="1" t="s">
        <v>13</v>
      </c>
      <c r="P43" s="6">
        <v>4389</v>
      </c>
      <c r="Q43" s="6">
        <v>87</v>
      </c>
      <c r="R43" s="6">
        <v>80</v>
      </c>
      <c r="S43" s="6">
        <v>51</v>
      </c>
      <c r="T43" s="8">
        <v>773</v>
      </c>
    </row>
    <row r="44" spans="2:20" x14ac:dyDescent="0.25">
      <c r="N44" s="7">
        <v>44531</v>
      </c>
      <c r="O44" s="1" t="s">
        <v>7</v>
      </c>
      <c r="P44" s="6">
        <v>2297</v>
      </c>
      <c r="Q44" s="6">
        <v>45</v>
      </c>
      <c r="R44" s="6">
        <v>76</v>
      </c>
      <c r="S44" s="6">
        <v>47</v>
      </c>
      <c r="T44" s="8">
        <v>726</v>
      </c>
    </row>
    <row r="45" spans="2:20" x14ac:dyDescent="0.25">
      <c r="C45" s="21" t="s">
        <v>1</v>
      </c>
      <c r="D45" s="21" t="s">
        <v>12</v>
      </c>
      <c r="N45" s="7">
        <v>44531</v>
      </c>
      <c r="O45" s="1" t="s">
        <v>8</v>
      </c>
      <c r="P45" s="6">
        <v>5153</v>
      </c>
      <c r="Q45" s="6">
        <v>103</v>
      </c>
      <c r="R45" s="6">
        <v>76</v>
      </c>
      <c r="S45" s="6">
        <v>49</v>
      </c>
      <c r="T45" s="8">
        <v>738</v>
      </c>
    </row>
    <row r="46" spans="2:20" x14ac:dyDescent="0.25">
      <c r="C46" s="20" t="s">
        <v>37</v>
      </c>
      <c r="D46" s="36">
        <f>AVERAGEIFS(Table1[Uninstalls],Table1[App],D45)</f>
        <v>104.71428571428571</v>
      </c>
      <c r="N46" s="7">
        <v>44531</v>
      </c>
      <c r="O46" s="1" t="s">
        <v>9</v>
      </c>
      <c r="P46" s="6">
        <v>7752</v>
      </c>
      <c r="Q46" s="6">
        <v>155</v>
      </c>
      <c r="R46" s="6">
        <v>94</v>
      </c>
      <c r="S46" s="6">
        <v>39</v>
      </c>
      <c r="T46" s="8">
        <v>785</v>
      </c>
    </row>
    <row r="47" spans="2:20" x14ac:dyDescent="0.25">
      <c r="N47" s="7">
        <v>44531</v>
      </c>
      <c r="O47" s="1" t="s">
        <v>10</v>
      </c>
      <c r="P47" s="6">
        <v>5132</v>
      </c>
      <c r="Q47" s="6">
        <v>102</v>
      </c>
      <c r="R47" s="6">
        <v>75</v>
      </c>
      <c r="S47" s="6">
        <v>46</v>
      </c>
      <c r="T47" s="8">
        <v>714</v>
      </c>
    </row>
    <row r="48" spans="2:20" x14ac:dyDescent="0.25">
      <c r="C48" t="s">
        <v>21</v>
      </c>
      <c r="N48" s="7">
        <v>44531</v>
      </c>
      <c r="O48" s="1" t="s">
        <v>11</v>
      </c>
      <c r="P48" s="6">
        <v>6882</v>
      </c>
      <c r="Q48" s="6">
        <v>137</v>
      </c>
      <c r="R48" s="6">
        <v>132</v>
      </c>
      <c r="S48" s="6">
        <v>30</v>
      </c>
      <c r="T48" s="8">
        <v>956</v>
      </c>
    </row>
    <row r="49" spans="2:20" x14ac:dyDescent="0.25">
      <c r="B49" s="19">
        <v>8</v>
      </c>
      <c r="C49" s="29" t="s">
        <v>0</v>
      </c>
      <c r="D49" s="29" t="s">
        <v>3</v>
      </c>
      <c r="E49" s="29" t="s">
        <v>2</v>
      </c>
      <c r="F49" s="29" t="s">
        <v>38</v>
      </c>
      <c r="N49" s="7">
        <v>44531</v>
      </c>
      <c r="O49" s="1" t="s">
        <v>12</v>
      </c>
      <c r="P49" s="6">
        <v>6420</v>
      </c>
      <c r="Q49" s="6">
        <v>128</v>
      </c>
      <c r="R49" s="6">
        <v>77</v>
      </c>
      <c r="S49" s="6">
        <v>52</v>
      </c>
      <c r="T49" s="8">
        <v>761</v>
      </c>
    </row>
    <row r="50" spans="2:20" x14ac:dyDescent="0.25">
      <c r="C50" s="32">
        <v>44348</v>
      </c>
      <c r="D50" s="18">
        <f>SUMIFS(Table1[Uninstalls],Table1[Month],C50)</f>
        <v>691</v>
      </c>
      <c r="E50" s="18">
        <f>SUMIFS(Table1[Downloads],Table1[Month],C50)</f>
        <v>34801</v>
      </c>
      <c r="F50" s="27">
        <f t="shared" ref="F50:F56" si="0">D50/E50</f>
        <v>1.9855751271515187E-2</v>
      </c>
      <c r="N50" s="13">
        <v>44531</v>
      </c>
      <c r="O50" s="14" t="s">
        <v>13</v>
      </c>
      <c r="P50" s="15">
        <v>5694</v>
      </c>
      <c r="Q50" s="15">
        <v>113</v>
      </c>
      <c r="R50" s="15">
        <v>56</v>
      </c>
      <c r="S50" s="15">
        <v>55</v>
      </c>
      <c r="T50" s="16">
        <v>655</v>
      </c>
    </row>
    <row r="51" spans="2:20" x14ac:dyDescent="0.25">
      <c r="C51" s="32">
        <v>44378</v>
      </c>
      <c r="D51" s="18">
        <f>SUMIFS(Table1[Uninstalls],Table1[Month],C51)</f>
        <v>894</v>
      </c>
      <c r="E51" s="18">
        <f>SUMIFS(Table1[Downloads],Table1[Month],C51)</f>
        <v>44838</v>
      </c>
      <c r="F51" s="27">
        <f t="shared" si="0"/>
        <v>1.9938445068914758E-2</v>
      </c>
    </row>
    <row r="52" spans="2:20" x14ac:dyDescent="0.25">
      <c r="C52" s="32">
        <v>44409</v>
      </c>
      <c r="D52" s="18">
        <f>SUMIFS(Table1[Uninstalls],Table1[Month],C52)</f>
        <v>938</v>
      </c>
      <c r="E52" s="18">
        <f>SUMIFS(Table1[Downloads],Table1[Month],C52)</f>
        <v>47062</v>
      </c>
      <c r="F52" s="27">
        <f t="shared" si="0"/>
        <v>1.9931154647061324E-2</v>
      </c>
    </row>
    <row r="53" spans="2:20" x14ac:dyDescent="0.25">
      <c r="C53" s="32">
        <v>44440</v>
      </c>
      <c r="D53" s="18">
        <f>SUMIFS(Table1[Uninstalls],Table1[Month],C53)</f>
        <v>956</v>
      </c>
      <c r="E53" s="18">
        <f>SUMIFS(Table1[Downloads],Table1[Month],C53)</f>
        <v>47987</v>
      </c>
      <c r="F53" s="27">
        <f t="shared" si="0"/>
        <v>1.9922062225185989E-2</v>
      </c>
    </row>
    <row r="54" spans="2:20" x14ac:dyDescent="0.25">
      <c r="C54" s="32">
        <v>44470</v>
      </c>
      <c r="D54" s="18">
        <f>SUMIFS(Table1[Uninstalls],Table1[Month],C54)</f>
        <v>802</v>
      </c>
      <c r="E54" s="18">
        <f>SUMIFS(Table1[Downloads],Table1[Month],C54)</f>
        <v>40278</v>
      </c>
      <c r="F54" s="27">
        <f t="shared" si="0"/>
        <v>1.9911614280748797E-2</v>
      </c>
    </row>
    <row r="55" spans="2:20" x14ac:dyDescent="0.25">
      <c r="C55" s="32">
        <v>44501</v>
      </c>
      <c r="D55" s="18">
        <f>SUMIFS(Table1[Uninstalls],Table1[Month],C55)</f>
        <v>848</v>
      </c>
      <c r="E55" s="18">
        <f>SUMIFS(Table1[Downloads],Table1[Month],C55)</f>
        <v>42592</v>
      </c>
      <c r="F55" s="27">
        <f t="shared" si="0"/>
        <v>1.9909842223891812E-2</v>
      </c>
    </row>
    <row r="56" spans="2:20" x14ac:dyDescent="0.25">
      <c r="C56" s="32">
        <v>44531</v>
      </c>
      <c r="D56" s="18">
        <f>SUMIFS(Table1[Uninstalls],Table1[Month],C56)</f>
        <v>783</v>
      </c>
      <c r="E56" s="18">
        <f>SUMIFS(Table1[Downloads],Table1[Month],C56)</f>
        <v>39330</v>
      </c>
      <c r="F56" s="27">
        <f t="shared" si="0"/>
        <v>1.9908466819221968E-2</v>
      </c>
    </row>
    <row r="58" spans="2:20" x14ac:dyDescent="0.25">
      <c r="E58" s="20" t="s">
        <v>39</v>
      </c>
      <c r="F58" s="37">
        <f>MAX(F50:F56)</f>
        <v>1.9938445068914758E-2</v>
      </c>
    </row>
    <row r="59" spans="2:20" x14ac:dyDescent="0.25">
      <c r="E59" s="20" t="s">
        <v>40</v>
      </c>
      <c r="F59" s="28">
        <f>_xlfn.XLOOKUP(F58,F50:F56,C50:C56)</f>
        <v>44378</v>
      </c>
    </row>
    <row r="62" spans="2:20" x14ac:dyDescent="0.25">
      <c r="C62" t="s">
        <v>22</v>
      </c>
    </row>
    <row r="64" spans="2:20" x14ac:dyDescent="0.25">
      <c r="B64" s="19">
        <v>9</v>
      </c>
      <c r="C64" s="29" t="s">
        <v>0</v>
      </c>
      <c r="D64" s="29" t="s">
        <v>41</v>
      </c>
    </row>
    <row r="65" spans="2:6" x14ac:dyDescent="0.25">
      <c r="C65" s="32">
        <v>44348</v>
      </c>
      <c r="D65" s="17">
        <f>-AVERAGEIFS(Table1[Downloads],Table1[Month],C65)</f>
        <v>-4971.5714285714284</v>
      </c>
    </row>
    <row r="66" spans="2:6" x14ac:dyDescent="0.25">
      <c r="C66" s="32">
        <v>44378</v>
      </c>
      <c r="D66" s="17">
        <f>-AVERAGEIFS(Table1[Downloads],Table1[Month],C66)</f>
        <v>-6405.4285714285716</v>
      </c>
    </row>
    <row r="67" spans="2:6" x14ac:dyDescent="0.25">
      <c r="C67" s="32">
        <v>44409</v>
      </c>
      <c r="D67" s="17">
        <f>-AVERAGEIFS(Table1[Downloads],Table1[Month],C67)</f>
        <v>-6723.1428571428569</v>
      </c>
    </row>
    <row r="68" spans="2:6" x14ac:dyDescent="0.25">
      <c r="C68" s="32">
        <v>44440</v>
      </c>
      <c r="D68" s="17">
        <f>-AVERAGEIFS(Table1[Downloads],Table1[Month],C68)</f>
        <v>-6855.2857142857147</v>
      </c>
    </row>
    <row r="69" spans="2:6" x14ac:dyDescent="0.25">
      <c r="C69" s="32">
        <v>44470</v>
      </c>
      <c r="D69" s="17">
        <f>-AVERAGEIFS(Table1[Downloads],Table1[Month],C69)</f>
        <v>-5754</v>
      </c>
    </row>
    <row r="70" spans="2:6" x14ac:dyDescent="0.25">
      <c r="C70" s="32">
        <v>44501</v>
      </c>
      <c r="D70" s="17">
        <f>-AVERAGEIFS(Table1[Downloads],Table1[Month],C70)</f>
        <v>-6084.5714285714284</v>
      </c>
    </row>
    <row r="71" spans="2:6" x14ac:dyDescent="0.25">
      <c r="C71" s="32">
        <v>44531</v>
      </c>
      <c r="D71" s="17">
        <f>-AVERAGEIFS(Table1[Downloads],Table1[Month],C71)</f>
        <v>-5618.5714285714284</v>
      </c>
    </row>
    <row r="74" spans="2:6" x14ac:dyDescent="0.25">
      <c r="C74" t="s">
        <v>23</v>
      </c>
    </row>
    <row r="75" spans="2:6" x14ac:dyDescent="0.25">
      <c r="C75" t="s">
        <v>24</v>
      </c>
    </row>
    <row r="76" spans="2:6" x14ac:dyDescent="0.25">
      <c r="B76" s="19">
        <v>10</v>
      </c>
    </row>
    <row r="77" spans="2:6" x14ac:dyDescent="0.25">
      <c r="B77" s="26">
        <v>11</v>
      </c>
      <c r="C77" s="29"/>
      <c r="D77" s="33" t="s">
        <v>2</v>
      </c>
      <c r="E77" s="29" t="s">
        <v>42</v>
      </c>
      <c r="F77" s="29" t="s">
        <v>43</v>
      </c>
    </row>
    <row r="78" spans="2:6" x14ac:dyDescent="0.25">
      <c r="C78" s="18" t="s">
        <v>44</v>
      </c>
      <c r="D78" s="38">
        <f>MAX(Table1[Downloads])</f>
        <v>10028</v>
      </c>
      <c r="E78" s="39" t="str">
        <f>_xlfn.XLOOKUP(D78,Table1[Downloads],Table1[App])</f>
        <v>Chocolate Crossing</v>
      </c>
      <c r="F78" s="40">
        <f>_xlfn.XLOOKUP(D78,Table1[Downloads],Table1[Month])</f>
        <v>44409</v>
      </c>
    </row>
    <row r="79" spans="2:6" x14ac:dyDescent="0.25">
      <c r="C79" s="18" t="s">
        <v>45</v>
      </c>
      <c r="D79" s="41">
        <f>LARGE(Table1[Downloads],2)</f>
        <v>9195</v>
      </c>
      <c r="E79" s="39" t="str">
        <f>_xlfn.XLOOKUP(D79,Table1[Downloads],Table1[App])</f>
        <v>Where is my Coco?</v>
      </c>
      <c r="F79" s="40">
        <f>_xlfn.XLOOKUP(D79,Table1[Downloads],Table1[Month])</f>
        <v>44501</v>
      </c>
    </row>
    <row r="80" spans="2:6" x14ac:dyDescent="0.25">
      <c r="C80" s="18" t="s">
        <v>46</v>
      </c>
      <c r="D80" s="38">
        <f>LARGE(Table1[Downloads],3)</f>
        <v>8586</v>
      </c>
      <c r="E80" s="39" t="str">
        <f>_xlfn.XLOOKUP(D80,Table1[Downloads],Table1[App])</f>
        <v>Crushed by Candies</v>
      </c>
      <c r="F80" s="40">
        <f>_xlfn.XLOOKUP(D80,Table1[Downloads],Table1[Month])</f>
        <v>44378</v>
      </c>
    </row>
    <row r="83" spans="2:5" x14ac:dyDescent="0.25">
      <c r="C83" t="s">
        <v>25</v>
      </c>
    </row>
    <row r="84" spans="2:5" x14ac:dyDescent="0.25">
      <c r="C84" t="s">
        <v>26</v>
      </c>
    </row>
    <row r="85" spans="2:5" x14ac:dyDescent="0.25">
      <c r="B85" s="19">
        <v>12</v>
      </c>
    </row>
    <row r="86" spans="2:5" x14ac:dyDescent="0.25">
      <c r="B86" s="26">
        <v>13</v>
      </c>
      <c r="C86" s="29" t="s">
        <v>0</v>
      </c>
      <c r="D86" s="34">
        <v>44470</v>
      </c>
      <c r="E86" s="34">
        <v>44531</v>
      </c>
    </row>
    <row r="87" spans="2:5" x14ac:dyDescent="0.25">
      <c r="C87" s="18" t="s">
        <v>47</v>
      </c>
      <c r="D87" s="18">
        <f>_xlfn.MAXIFS(Table1[1 star ratings],Table1[Month],D86)</f>
        <v>47</v>
      </c>
      <c r="E87" s="18">
        <f>_xlfn.MAXIFS(Table1[1 star ratings],Table1[Month],E86)</f>
        <v>55</v>
      </c>
    </row>
    <row r="90" spans="2:5" x14ac:dyDescent="0.25">
      <c r="C90" t="s">
        <v>27</v>
      </c>
    </row>
    <row r="91" spans="2:5" x14ac:dyDescent="0.25">
      <c r="C91" s="29" t="s">
        <v>48</v>
      </c>
      <c r="D91" s="29" t="s">
        <v>49</v>
      </c>
    </row>
    <row r="92" spans="2:5" x14ac:dyDescent="0.25">
      <c r="C92" s="21" t="s">
        <v>7</v>
      </c>
      <c r="D92" s="20">
        <f>_xlfn.MAXIFS(Table1[Downloads],Table1[App],C92)</f>
        <v>8586</v>
      </c>
    </row>
    <row r="93" spans="2:5" x14ac:dyDescent="0.25">
      <c r="C93" s="21" t="s">
        <v>8</v>
      </c>
      <c r="D93" s="20">
        <f>_xlfn.MAXIFS(Table1[Downloads],Table1[App],C93)</f>
        <v>10028</v>
      </c>
    </row>
    <row r="94" spans="2:5" x14ac:dyDescent="0.25">
      <c r="C94" s="21" t="s">
        <v>9</v>
      </c>
      <c r="D94" s="20">
        <f>_xlfn.MAXIFS(Table1[Downloads],Table1[App],C94)</f>
        <v>7909</v>
      </c>
    </row>
    <row r="95" spans="2:5" x14ac:dyDescent="0.25">
      <c r="B95" s="19">
        <v>14</v>
      </c>
      <c r="C95" s="21" t="s">
        <v>10</v>
      </c>
      <c r="D95" s="20">
        <f>_xlfn.MAXIFS(Table1[Downloads],Table1[App],C95)</f>
        <v>9195</v>
      </c>
    </row>
    <row r="96" spans="2:5" x14ac:dyDescent="0.25">
      <c r="C96" s="21" t="s">
        <v>11</v>
      </c>
      <c r="D96" s="20">
        <f>_xlfn.MAXIFS(Table1[Downloads],Table1[App],C96)</f>
        <v>7488</v>
      </c>
    </row>
    <row r="97" spans="2:5" x14ac:dyDescent="0.25">
      <c r="C97" s="21" t="s">
        <v>12</v>
      </c>
      <c r="D97" s="20">
        <f>_xlfn.MAXIFS(Table1[Downloads],Table1[App],C97)</f>
        <v>7092</v>
      </c>
    </row>
    <row r="98" spans="2:5" x14ac:dyDescent="0.25">
      <c r="C98" s="21" t="s">
        <v>13</v>
      </c>
      <c r="D98" s="20">
        <f>_xlfn.MAXIFS(Table1[Downloads],Table1[App],C98)</f>
        <v>8453</v>
      </c>
    </row>
    <row r="100" spans="2:5" x14ac:dyDescent="0.25">
      <c r="C100" t="s">
        <v>28</v>
      </c>
    </row>
    <row r="102" spans="2:5" x14ac:dyDescent="0.25">
      <c r="C102" s="29" t="s">
        <v>0</v>
      </c>
      <c r="D102" s="33" t="s">
        <v>50</v>
      </c>
      <c r="E102" s="29" t="s">
        <v>42</v>
      </c>
    </row>
    <row r="103" spans="2:5" x14ac:dyDescent="0.25">
      <c r="C103" s="32">
        <v>44348</v>
      </c>
      <c r="D103" s="38">
        <f>_xlfn.MINIFS(Table1[Downloads],Table1[Month],C103)</f>
        <v>1837</v>
      </c>
      <c r="E103" s="20" t="str">
        <f>_xlfn.XLOOKUP(D103,Table1[Downloads],Table1[App])</f>
        <v>Temple Bun</v>
      </c>
    </row>
    <row r="104" spans="2:5" x14ac:dyDescent="0.25">
      <c r="C104" s="32">
        <v>44378</v>
      </c>
      <c r="D104" s="38">
        <f>_xlfn.MINIFS(Table1[Downloads],Table1[Month],C104)</f>
        <v>4576</v>
      </c>
      <c r="E104" s="20" t="str">
        <f>_xlfn.XLOOKUP(D104,Table1[Downloads],Table1[App])</f>
        <v>Subway Wafers</v>
      </c>
    </row>
    <row r="105" spans="2:5" x14ac:dyDescent="0.25">
      <c r="C105" s="32">
        <v>44409</v>
      </c>
      <c r="D105" s="38">
        <f>_xlfn.MINIFS(Table1[Downloads],Table1[Month],C105)</f>
        <v>4856</v>
      </c>
      <c r="E105" s="20" t="str">
        <f>_xlfn.XLOOKUP(D105,Table1[Downloads],Table1[App])</f>
        <v>Crushed by Candies</v>
      </c>
    </row>
    <row r="106" spans="2:5" x14ac:dyDescent="0.25">
      <c r="B106" s="19">
        <v>15</v>
      </c>
      <c r="C106" s="32">
        <v>44440</v>
      </c>
      <c r="D106" s="38">
        <f>_xlfn.MINIFS(Table1[Downloads],Table1[Month],C106)</f>
        <v>4879</v>
      </c>
      <c r="E106" s="20" t="str">
        <f>_xlfn.XLOOKUP(D106,Table1[Downloads],Table1[App])</f>
        <v>Subway Wafers</v>
      </c>
    </row>
    <row r="107" spans="2:5" x14ac:dyDescent="0.25">
      <c r="C107" s="32">
        <v>44470</v>
      </c>
      <c r="D107" s="38">
        <f>_xlfn.MINIFS(Table1[Downloads],Table1[Month],C107)</f>
        <v>4340</v>
      </c>
      <c r="E107" s="20" t="str">
        <f>_xlfn.XLOOKUP(D107,Table1[Downloads],Table1[App])</f>
        <v>Temple Bun</v>
      </c>
    </row>
    <row r="108" spans="2:5" x14ac:dyDescent="0.25">
      <c r="C108" s="32">
        <v>44501</v>
      </c>
      <c r="D108" s="38">
        <f>_xlfn.MINIFS(Table1[Downloads],Table1[Month],C108)</f>
        <v>2849</v>
      </c>
      <c r="E108" s="20" t="str">
        <f>_xlfn.XLOOKUP(D108,Table1[Downloads],Table1[App])</f>
        <v>Subway Wafers</v>
      </c>
    </row>
    <row r="109" spans="2:5" x14ac:dyDescent="0.25">
      <c r="C109" s="32">
        <v>44531</v>
      </c>
      <c r="D109" s="38">
        <f>_xlfn.MINIFS(Table1[Downloads],Table1[Month],C109)</f>
        <v>2297</v>
      </c>
      <c r="E109" s="20" t="str">
        <f>_xlfn.XLOOKUP(D109,Table1[Downloads],Table1[App])</f>
        <v>Crushed by Candies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 Business Questions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Abdullah</dc:creator>
  <cp:lastModifiedBy>Malik Abdullah</cp:lastModifiedBy>
  <dcterms:created xsi:type="dcterms:W3CDTF">2023-05-14T08:37:48Z</dcterms:created>
  <dcterms:modified xsi:type="dcterms:W3CDTF">2023-05-22T19:11:39Z</dcterms:modified>
</cp:coreProperties>
</file>