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Khabir\Downloads\"/>
    </mc:Choice>
  </mc:AlternateContent>
  <xr:revisionPtr revIDLastSave="0" documentId="13_ncr:1_{043D178E-BCC2-4754-BD2B-2409EF5F6F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fit Testing" sheetId="2" r:id="rId1"/>
    <sheet name="Zeroid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2" l="1"/>
  <c r="C7" i="7"/>
  <c r="F4" i="7"/>
  <c r="F5" i="7"/>
  <c r="F6" i="7"/>
  <c r="F7" i="7"/>
  <c r="C8" i="7"/>
  <c r="F8" i="7"/>
  <c r="D20" i="7"/>
  <c r="E7" i="7" s="1"/>
  <c r="S82" i="7"/>
  <c r="P82" i="7"/>
  <c r="S81" i="7"/>
  <c r="P81" i="7"/>
  <c r="S80" i="7"/>
  <c r="P80" i="7"/>
  <c r="S79" i="7"/>
  <c r="P79" i="7"/>
  <c r="S78" i="7"/>
  <c r="P78" i="7"/>
  <c r="S77" i="7"/>
  <c r="P77" i="7"/>
  <c r="S76" i="7"/>
  <c r="P76" i="7"/>
  <c r="S75" i="7"/>
  <c r="P75" i="7"/>
  <c r="S74" i="7"/>
  <c r="P74" i="7"/>
  <c r="S73" i="7"/>
  <c r="P73" i="7"/>
  <c r="S72" i="7"/>
  <c r="P72" i="7"/>
  <c r="S71" i="7"/>
  <c r="P71" i="7"/>
  <c r="S70" i="7"/>
  <c r="P70" i="7"/>
  <c r="S69" i="7"/>
  <c r="P69" i="7"/>
  <c r="S68" i="7"/>
  <c r="P68" i="7"/>
  <c r="S67" i="7"/>
  <c r="P67" i="7"/>
  <c r="S66" i="7"/>
  <c r="P66" i="7"/>
  <c r="S65" i="7"/>
  <c r="P65" i="7"/>
  <c r="S64" i="7"/>
  <c r="P64" i="7"/>
  <c r="S63" i="7"/>
  <c r="P63" i="7"/>
  <c r="S62" i="7"/>
  <c r="P62" i="7"/>
  <c r="S61" i="7"/>
  <c r="P61" i="7"/>
  <c r="S60" i="7"/>
  <c r="P60" i="7"/>
  <c r="S59" i="7"/>
  <c r="P59" i="7"/>
  <c r="S58" i="7"/>
  <c r="P58" i="7"/>
  <c r="S57" i="7"/>
  <c r="P57" i="7"/>
  <c r="S56" i="7"/>
  <c r="P56" i="7"/>
  <c r="S55" i="7"/>
  <c r="P55" i="7"/>
  <c r="S54" i="7"/>
  <c r="P54" i="7"/>
  <c r="S53" i="7"/>
  <c r="P53" i="7"/>
  <c r="S52" i="7"/>
  <c r="P52" i="7"/>
  <c r="S51" i="7"/>
  <c r="P51" i="7"/>
  <c r="S50" i="7"/>
  <c r="P50" i="7"/>
  <c r="S49" i="7"/>
  <c r="P49" i="7"/>
  <c r="S48" i="7"/>
  <c r="P48" i="7"/>
  <c r="S47" i="7"/>
  <c r="P47" i="7"/>
  <c r="S46" i="7"/>
  <c r="P46" i="7"/>
  <c r="S45" i="7"/>
  <c r="P45" i="7"/>
  <c r="S44" i="7"/>
  <c r="P44" i="7"/>
  <c r="S43" i="7"/>
  <c r="P43" i="7"/>
  <c r="S42" i="7"/>
  <c r="P42" i="7"/>
  <c r="S41" i="7"/>
  <c r="P41" i="7"/>
  <c r="S40" i="7"/>
  <c r="P40" i="7"/>
  <c r="S39" i="7"/>
  <c r="P39" i="7"/>
  <c r="S38" i="7"/>
  <c r="P38" i="7"/>
  <c r="S37" i="7"/>
  <c r="P37" i="7"/>
  <c r="S36" i="7"/>
  <c r="P36" i="7"/>
  <c r="S35" i="7"/>
  <c r="P35" i="7"/>
  <c r="S34" i="7"/>
  <c r="P34" i="7"/>
  <c r="S33" i="7"/>
  <c r="P33" i="7"/>
  <c r="S32" i="7"/>
  <c r="P32" i="7"/>
  <c r="S31" i="7"/>
  <c r="P31" i="7"/>
  <c r="S30" i="7"/>
  <c r="P30" i="7"/>
  <c r="S29" i="7"/>
  <c r="P29" i="7"/>
  <c r="S28" i="7"/>
  <c r="P28" i="7"/>
  <c r="S27" i="7"/>
  <c r="P27" i="7"/>
  <c r="S26" i="7"/>
  <c r="P26" i="7"/>
  <c r="S25" i="7"/>
  <c r="P25" i="7"/>
  <c r="S24" i="7"/>
  <c r="P24" i="7"/>
  <c r="S23" i="7"/>
  <c r="P23" i="7"/>
  <c r="S22" i="7"/>
  <c r="P22" i="7"/>
  <c r="S21" i="7"/>
  <c r="P21" i="7"/>
  <c r="S20" i="7"/>
  <c r="P20" i="7"/>
  <c r="S19" i="7"/>
  <c r="P19" i="7"/>
  <c r="F19" i="7"/>
  <c r="G19" i="7" s="1"/>
  <c r="H19" i="7" s="1"/>
  <c r="S18" i="7"/>
  <c r="P18" i="7"/>
  <c r="G18" i="7"/>
  <c r="G8" i="7" s="1"/>
  <c r="F18" i="7"/>
  <c r="J17" i="7" s="1"/>
  <c r="J8" i="7" s="1"/>
  <c r="S17" i="7"/>
  <c r="P17" i="7"/>
  <c r="F17" i="7"/>
  <c r="J16" i="7" s="1"/>
  <c r="J7" i="7" s="1"/>
  <c r="S16" i="7"/>
  <c r="P16" i="7"/>
  <c r="F16" i="7"/>
  <c r="G16" i="7" s="1"/>
  <c r="S15" i="7"/>
  <c r="P15" i="7"/>
  <c r="F15" i="7"/>
  <c r="G15" i="7" s="1"/>
  <c r="S14" i="7"/>
  <c r="P14" i="7"/>
  <c r="F14" i="7"/>
  <c r="J18" i="7" s="1"/>
  <c r="S13" i="7"/>
  <c r="P13" i="7"/>
  <c r="S12" i="7"/>
  <c r="P12" i="7"/>
  <c r="S11" i="7"/>
  <c r="P11" i="7"/>
  <c r="S10" i="7"/>
  <c r="P10" i="7"/>
  <c r="S9" i="7"/>
  <c r="P9" i="7"/>
  <c r="S8" i="7"/>
  <c r="P8" i="7"/>
  <c r="E8" i="7"/>
  <c r="D8" i="7"/>
  <c r="S7" i="7"/>
  <c r="P7" i="7"/>
  <c r="D7" i="7"/>
  <c r="S6" i="7"/>
  <c r="P6" i="7"/>
  <c r="D6" i="7"/>
  <c r="S5" i="7"/>
  <c r="P5" i="7"/>
  <c r="E5" i="7"/>
  <c r="D5" i="7"/>
  <c r="S4" i="7"/>
  <c r="P4" i="7"/>
  <c r="E4" i="7"/>
  <c r="D4" i="7"/>
  <c r="R3" i="7"/>
  <c r="S3" i="7" s="1"/>
  <c r="P3" i="7"/>
  <c r="E3" i="7"/>
  <c r="E6" i="7" l="1"/>
  <c r="H15" i="7"/>
  <c r="G5" i="7"/>
  <c r="H16" i="7"/>
  <c r="G6" i="7"/>
  <c r="J14" i="7"/>
  <c r="J5" i="7" s="1"/>
  <c r="G14" i="7"/>
  <c r="G17" i="7"/>
  <c r="J15" i="7"/>
  <c r="J6" i="7" s="1"/>
  <c r="H18" i="7"/>
  <c r="H8" i="7" s="1"/>
  <c r="I8" i="7" s="1"/>
  <c r="F15" i="2"/>
  <c r="G15" i="2" s="1"/>
  <c r="F16" i="2"/>
  <c r="F17" i="2"/>
  <c r="F18" i="2"/>
  <c r="F19" i="2"/>
  <c r="F14" i="2"/>
  <c r="J15" i="2"/>
  <c r="J6" i="2" s="1"/>
  <c r="J16" i="2"/>
  <c r="J7" i="2" s="1"/>
  <c r="J17" i="2"/>
  <c r="J8" i="2" s="1"/>
  <c r="J18" i="2"/>
  <c r="G14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H3" i="2"/>
  <c r="R3" i="2"/>
  <c r="S3" i="2" s="1"/>
  <c r="E6" i="2"/>
  <c r="E7" i="2"/>
  <c r="E8" i="2"/>
  <c r="D6" i="2"/>
  <c r="D7" i="2"/>
  <c r="D8" i="2"/>
  <c r="D4" i="2"/>
  <c r="D5" i="2"/>
  <c r="E3" i="2"/>
  <c r="E4" i="2"/>
  <c r="E5" i="2"/>
  <c r="K8" i="7" l="1"/>
  <c r="G7" i="7"/>
  <c r="H17" i="7"/>
  <c r="H7" i="7" s="1"/>
  <c r="G4" i="7"/>
  <c r="H14" i="7"/>
  <c r="J14" i="2"/>
  <c r="J5" i="2" s="1"/>
  <c r="G19" i="2"/>
  <c r="H19" i="2" s="1"/>
  <c r="G18" i="2"/>
  <c r="H18" i="2" s="1"/>
  <c r="H8" i="2" s="1"/>
  <c r="G17" i="2"/>
  <c r="H17" i="2" s="1"/>
  <c r="H7" i="2" s="1"/>
  <c r="H16" i="2"/>
  <c r="H6" i="2" s="1"/>
  <c r="H15" i="2"/>
  <c r="H5" i="2" s="1"/>
  <c r="G5" i="2"/>
  <c r="G4" i="2"/>
  <c r="H14" i="2"/>
  <c r="H4" i="2" s="1"/>
  <c r="F6" i="2"/>
  <c r="I3" i="2"/>
  <c r="K3" i="2" s="1"/>
  <c r="F8" i="2"/>
  <c r="F7" i="2"/>
  <c r="F4" i="2"/>
  <c r="F5" i="2"/>
  <c r="H6" i="7" l="1"/>
  <c r="I6" i="7" s="1"/>
  <c r="I7" i="7"/>
  <c r="K7" i="7" s="1"/>
  <c r="G8" i="2"/>
  <c r="I8" i="2" s="1"/>
  <c r="K8" i="2" s="1"/>
  <c r="G7" i="2"/>
  <c r="G6" i="2"/>
  <c r="I6" i="2" s="1"/>
  <c r="K6" i="2" s="1"/>
  <c r="I4" i="2"/>
  <c r="K4" i="2" s="1"/>
  <c r="I5" i="2"/>
  <c r="K5" i="2" s="1"/>
  <c r="I7" i="2"/>
  <c r="K7" i="2" s="1"/>
  <c r="K6" i="7" l="1"/>
  <c r="C6" i="7"/>
  <c r="H5" i="7" s="1"/>
  <c r="I5" i="7" s="1"/>
  <c r="D22" i="2"/>
  <c r="C5" i="7" l="1"/>
  <c r="H4" i="7" s="1"/>
  <c r="I4" i="7" s="1"/>
  <c r="K5" i="7"/>
  <c r="K4" i="7" l="1"/>
  <c r="C4" i="7"/>
  <c r="I3" i="7"/>
  <c r="K3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tc={B174BC9A-48DC-4A7F-80BF-CC3421E1FD20}</author>
  </authors>
  <commentList>
    <comment ref="C10" authorId="0" shapeId="0" xr:uid="{B174BC9A-48DC-4A7F-80BF-CC3421E1FD20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 end is calculated by ignoring prior Reserve.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E16900-280A-4C22-A2F8-E94090C47956}" keepAlive="1" name="Query - Table13" description="Connection to the 'Table13' query in the workbook." type="5" refreshedVersion="6" background="1">
    <dbPr connection="Provider=Microsoft.Mashup.OleDb.1;Data Source=$Workbook$;Location=Table13;Extended Properties=&quot;&quot;" command="SELECT * FROM [Table13]"/>
  </connection>
</connections>
</file>

<file path=xl/sharedStrings.xml><?xml version="1.0" encoding="utf-8"?>
<sst xmlns="http://schemas.openxmlformats.org/spreadsheetml/2006/main" count="89" uniqueCount="47">
  <si>
    <t>x</t>
  </si>
  <si>
    <t>k</t>
  </si>
  <si>
    <t>lx</t>
  </si>
  <si>
    <t>Profit</t>
  </si>
  <si>
    <t>Premiums</t>
  </si>
  <si>
    <t>Expenses</t>
  </si>
  <si>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V * p</t>
    </r>
    <r>
      <rPr>
        <vertAlign val="subscript"/>
        <sz val="11"/>
        <color theme="1"/>
        <rFont val="Calibri"/>
        <family val="2"/>
        <scheme val="minor"/>
      </rPr>
      <t>x-1</t>
    </r>
  </si>
  <si>
    <r>
      <rPr>
        <vertAlign val="subscript"/>
        <sz val="11"/>
        <color theme="1"/>
        <rFont val="Calibri"/>
        <family val="2"/>
        <scheme val="minor"/>
      </rPr>
      <t>k-1</t>
    </r>
    <r>
      <rPr>
        <sz val="11"/>
        <color theme="1"/>
        <rFont val="Calibri"/>
        <family val="2"/>
        <scheme val="minor"/>
      </rPr>
      <t>V</t>
    </r>
  </si>
  <si>
    <r>
      <rPr>
        <vertAlign val="subscript"/>
        <sz val="11"/>
        <color theme="1"/>
        <rFont val="Calibri"/>
        <family val="2"/>
        <scheme val="minor"/>
      </rPr>
      <t>k-1</t>
    </r>
    <r>
      <rPr>
        <sz val="12"/>
        <color theme="1"/>
        <rFont val="Calibri"/>
        <family val="2"/>
        <scheme val="minor"/>
      </rPr>
      <t>p</t>
    </r>
    <r>
      <rPr>
        <vertAlign val="subscript"/>
        <sz val="12"/>
        <color theme="1"/>
        <rFont val="Calibri"/>
        <family val="2"/>
        <scheme val="minor"/>
      </rPr>
      <t>x</t>
    </r>
  </si>
  <si>
    <t>(x)</t>
  </si>
  <si>
    <r>
      <t>Π</t>
    </r>
    <r>
      <rPr>
        <vertAlign val="subscript"/>
        <sz val="11"/>
        <color theme="1"/>
        <rFont val="Calibri"/>
        <family val="2"/>
        <scheme val="minor"/>
      </rPr>
      <t>k</t>
    </r>
  </si>
  <si>
    <r>
      <t>ä</t>
    </r>
    <r>
      <rPr>
        <vertAlign val="subscript"/>
        <sz val="10"/>
        <rFont val="Euclid"/>
        <family val="1"/>
      </rPr>
      <t>x</t>
    </r>
  </si>
  <si>
    <r>
      <t>A</t>
    </r>
    <r>
      <rPr>
        <vertAlign val="subscript"/>
        <sz val="10"/>
        <rFont val="Euclid"/>
        <family val="1"/>
      </rPr>
      <t>x</t>
    </r>
  </si>
  <si>
    <r>
      <rPr>
        <vertAlign val="superscript"/>
        <sz val="10"/>
        <rFont val="Euclid"/>
        <family val="1"/>
      </rPr>
      <t>2</t>
    </r>
    <r>
      <rPr>
        <sz val="10"/>
        <rFont val="Euclid"/>
        <family val="1"/>
      </rPr>
      <t>A</t>
    </r>
    <r>
      <rPr>
        <vertAlign val="subscript"/>
        <sz val="10"/>
        <rFont val="Euclid"/>
        <family val="1"/>
      </rPr>
      <t>x</t>
    </r>
  </si>
  <si>
    <r>
      <t>ä</t>
    </r>
    <r>
      <rPr>
        <vertAlign val="subscript"/>
        <sz val="10"/>
        <rFont val="Euclid"/>
        <family val="1"/>
      </rPr>
      <t>x:10</t>
    </r>
  </si>
  <si>
    <r>
      <t>A</t>
    </r>
    <r>
      <rPr>
        <vertAlign val="subscript"/>
        <sz val="10"/>
        <rFont val="Euclid"/>
        <family val="1"/>
      </rPr>
      <t>x:10</t>
    </r>
  </si>
  <si>
    <r>
      <t>ä</t>
    </r>
    <r>
      <rPr>
        <vertAlign val="subscript"/>
        <sz val="10"/>
        <rFont val="Euclid"/>
        <family val="1"/>
      </rPr>
      <t>x:20</t>
    </r>
  </si>
  <si>
    <r>
      <t>A</t>
    </r>
    <r>
      <rPr>
        <vertAlign val="subscript"/>
        <sz val="10"/>
        <rFont val="Euclid"/>
        <family val="1"/>
      </rPr>
      <t>x:20</t>
    </r>
  </si>
  <si>
    <r>
      <rPr>
        <vertAlign val="subscript"/>
        <sz val="10"/>
        <rFont val="Euclid"/>
        <family val="1"/>
      </rPr>
      <t>5</t>
    </r>
    <r>
      <rPr>
        <sz val="10"/>
        <rFont val="Euclid"/>
        <family val="1"/>
      </rPr>
      <t>E</t>
    </r>
    <r>
      <rPr>
        <vertAlign val="subscript"/>
        <sz val="10"/>
        <rFont val="Euclid"/>
        <family val="1"/>
      </rPr>
      <t>x</t>
    </r>
  </si>
  <si>
    <r>
      <rPr>
        <vertAlign val="subscript"/>
        <sz val="10"/>
        <rFont val="Euclid"/>
        <family val="1"/>
      </rPr>
      <t>10</t>
    </r>
    <r>
      <rPr>
        <sz val="10"/>
        <rFont val="Euclid"/>
        <family val="1"/>
      </rPr>
      <t>E</t>
    </r>
    <r>
      <rPr>
        <vertAlign val="subscript"/>
        <sz val="10"/>
        <rFont val="Euclid"/>
        <family val="1"/>
      </rPr>
      <t>x</t>
    </r>
  </si>
  <si>
    <r>
      <rPr>
        <vertAlign val="subscript"/>
        <sz val="10"/>
        <rFont val="Euclid"/>
        <family val="1"/>
      </rPr>
      <t>20</t>
    </r>
    <r>
      <rPr>
        <sz val="10"/>
        <rFont val="Euclid"/>
        <family val="1"/>
      </rPr>
      <t>E</t>
    </r>
    <r>
      <rPr>
        <vertAlign val="subscript"/>
        <sz val="10"/>
        <rFont val="Euclid"/>
        <family val="1"/>
      </rPr>
      <t>x</t>
    </r>
  </si>
  <si>
    <t>Backend</t>
  </si>
  <si>
    <t>EDB</t>
  </si>
  <si>
    <t>x2</t>
  </si>
  <si>
    <r>
      <t>Backend= (1+i)(</t>
    </r>
    <r>
      <rPr>
        <vertAlign val="subscript"/>
        <sz val="11"/>
        <color theme="1"/>
        <rFont val="Calibri"/>
        <family val="2"/>
        <scheme val="minor"/>
      </rPr>
      <t>k-1</t>
    </r>
    <r>
      <rPr>
        <sz val="11"/>
        <color theme="1"/>
        <rFont val="Calibri"/>
        <family val="2"/>
        <scheme val="minor"/>
      </rPr>
      <t>V + P -  expenses)</t>
    </r>
  </si>
  <si>
    <t>concerned ages</t>
  </si>
  <si>
    <t>NPV=</t>
  </si>
  <si>
    <t>term =</t>
  </si>
  <si>
    <t>Insurance =</t>
  </si>
  <si>
    <t>Interest=</t>
  </si>
  <si>
    <t>hurdle rate=</t>
  </si>
  <si>
    <t>Premium=</t>
  </si>
  <si>
    <t>Precont=</t>
  </si>
  <si>
    <t>A6.3</t>
  </si>
  <si>
    <r>
      <t>q</t>
    </r>
    <r>
      <rPr>
        <vertAlign val="subscript"/>
        <sz val="11"/>
        <color theme="1"/>
        <rFont val="Calibri"/>
        <family val="2"/>
        <scheme val="minor"/>
      </rPr>
      <t>x</t>
    </r>
  </si>
  <si>
    <r>
      <t>Needed q</t>
    </r>
    <r>
      <rPr>
        <vertAlign val="subscript"/>
        <sz val="11"/>
        <color theme="1"/>
        <rFont val="Calibri"/>
        <family val="2"/>
        <scheme val="minor"/>
      </rPr>
      <t>x</t>
    </r>
  </si>
  <si>
    <r>
      <t>Needed p</t>
    </r>
    <r>
      <rPr>
        <vertAlign val="subscript"/>
        <sz val="11"/>
        <rFont val="Calibri"/>
        <family val="2"/>
        <scheme val="minor"/>
      </rPr>
      <t>x</t>
    </r>
  </si>
  <si>
    <r>
      <rPr>
        <vertAlign val="subscript"/>
        <sz val="11"/>
        <color theme="1"/>
        <rFont val="Calibri"/>
        <family val="2"/>
        <scheme val="minor"/>
      </rPr>
      <t>k-1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x</t>
    </r>
  </si>
  <si>
    <t>lx2</t>
  </si>
  <si>
    <r>
      <t>q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(rounded)</t>
    </r>
  </si>
  <si>
    <t>expenses=</t>
  </si>
  <si>
    <t>param</t>
  </si>
  <si>
    <t>Harvested from life table</t>
  </si>
  <si>
    <t>A6.4</t>
  </si>
  <si>
    <t>Z'd Reserves</t>
  </si>
  <si>
    <t>Backend= (1+i)(P -  expenses)</t>
  </si>
  <si>
    <r>
      <rPr>
        <vertAlign val="subscript"/>
        <sz val="11"/>
        <color theme="1"/>
        <rFont val="Calibri"/>
        <family val="2"/>
        <scheme val="minor"/>
      </rPr>
      <t>k-1</t>
    </r>
    <r>
      <rPr>
        <sz val="11"/>
        <color theme="1"/>
        <rFont val="Calibri"/>
        <family val="2"/>
        <scheme val="minor"/>
      </rPr>
      <t>V</t>
    </r>
    <r>
      <rPr>
        <vertAlign val="superscript"/>
        <sz val="11"/>
        <color theme="1"/>
        <rFont val="Calibri"/>
        <family val="2"/>
        <scheme val="minor"/>
      </rPr>
      <t>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</si>
</sst>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0"/>
    <numFmt numFmtId="172" formatCode="0.000000"/>
    <numFmt numFmtId="179" formatCode="0.0000"/>
    <numFmt numFmtId="180" formatCode="_(* #,##0.0_);_(* \(#,##0.0\);_(* &quot;-&quot;??_);_(@_)"/>
    <numFmt numFmtId="181" formatCode="&quot;$&quot;#,##0.00"/>
    <numFmt numFmtId="184" formatCode="_(&quot;$&quot;* #,##0.0000_);_(&quot;$&quot;* \(#,##0.0000\);_(&quot;$&quot;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Euclid"/>
      <family val="1"/>
    </font>
    <font>
      <vertAlign val="subscript"/>
      <sz val="10"/>
      <name val="Euclid"/>
      <family val="1"/>
    </font>
    <font>
      <vertAlign val="superscript"/>
      <sz val="10"/>
      <name val="Euclid"/>
      <family val="1"/>
    </font>
    <font>
      <sz val="9.5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52">
    <xf numFmtId="0" fontId="0" fillId="0" borderId="0" xfId="0"/>
    <xf numFmtId="0" fontId="0" fillId="0" borderId="4" xfId="0" applyBorder="1"/>
    <xf numFmtId="0" fontId="0" fillId="0" borderId="0" xfId="0" applyFont="1" applyFill="1" applyBorder="1"/>
    <xf numFmtId="0" fontId="0" fillId="0" borderId="0" xfId="0"/>
    <xf numFmtId="172" fontId="8" fillId="0" borderId="0" xfId="4" applyNumberFormat="1" applyFont="1" applyFill="1" applyAlignment="1" applyProtection="1">
      <alignment horizontal="center"/>
    </xf>
    <xf numFmtId="172" fontId="8" fillId="0" borderId="0" xfId="4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180" fontId="11" fillId="0" borderId="0" xfId="1" applyNumberFormat="1" applyFont="1"/>
    <xf numFmtId="172" fontId="11" fillId="0" borderId="0" xfId="0" applyNumberFormat="1" applyFont="1"/>
    <xf numFmtId="179" fontId="11" fillId="0" borderId="0" xfId="0" applyNumberFormat="1" applyFont="1"/>
    <xf numFmtId="165" fontId="11" fillId="0" borderId="0" xfId="0" applyNumberFormat="1" applyFont="1"/>
    <xf numFmtId="0" fontId="0" fillId="0" borderId="0" xfId="0" applyBorder="1"/>
    <xf numFmtId="44" fontId="0" fillId="0" borderId="0" xfId="0" applyNumberFormat="1"/>
    <xf numFmtId="0" fontId="3" fillId="0" borderId="0" xfId="0" applyFont="1"/>
    <xf numFmtId="172" fontId="0" fillId="0" borderId="0" xfId="0" applyNumberFormat="1" applyBorder="1"/>
    <xf numFmtId="0" fontId="0" fillId="0" borderId="2" xfId="0" applyBorder="1"/>
    <xf numFmtId="0" fontId="11" fillId="0" borderId="2" xfId="1" applyNumberFormat="1" applyFont="1" applyBorder="1"/>
    <xf numFmtId="43" fontId="0" fillId="0" borderId="2" xfId="1" applyFont="1" applyBorder="1"/>
    <xf numFmtId="10" fontId="0" fillId="0" borderId="2" xfId="3" applyNumberFormat="1" applyFont="1" applyBorder="1"/>
    <xf numFmtId="0" fontId="0" fillId="0" borderId="2" xfId="0" applyFill="1" applyBorder="1"/>
    <xf numFmtId="10" fontId="0" fillId="0" borderId="2" xfId="3" applyNumberFormat="1" applyFont="1" applyFill="1" applyBorder="1"/>
    <xf numFmtId="0" fontId="0" fillId="0" borderId="2" xfId="3" applyNumberFormat="1" applyFont="1" applyFill="1" applyBorder="1"/>
    <xf numFmtId="0" fontId="0" fillId="4" borderId="2" xfId="0" applyFill="1" applyBorder="1"/>
    <xf numFmtId="0" fontId="0" fillId="0" borderId="2" xfId="0" applyFont="1" applyFill="1" applyBorder="1"/>
    <xf numFmtId="44" fontId="0" fillId="4" borderId="2" xfId="2" applyFont="1" applyFill="1" applyBorder="1"/>
    <xf numFmtId="44" fontId="0" fillId="3" borderId="2" xfId="2" applyFont="1" applyFill="1" applyBorder="1"/>
    <xf numFmtId="184" fontId="0" fillId="0" borderId="2" xfId="2" applyNumberFormat="1" applyFont="1" applyBorder="1"/>
    <xf numFmtId="44" fontId="0" fillId="0" borderId="2" xfId="2" applyNumberFormat="1" applyFont="1" applyBorder="1"/>
    <xf numFmtId="44" fontId="0" fillId="0" borderId="2" xfId="2" applyFont="1" applyBorder="1"/>
    <xf numFmtId="172" fontId="0" fillId="0" borderId="2" xfId="0" applyNumberFormat="1" applyBorder="1"/>
    <xf numFmtId="0" fontId="0" fillId="4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1" applyNumberFormat="1" applyFont="1" applyBorder="1"/>
    <xf numFmtId="0" fontId="11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4" xfId="0" applyFont="1" applyBorder="1" applyAlignment="1"/>
    <xf numFmtId="0" fontId="0" fillId="0" borderId="3" xfId="0" applyFont="1" applyBorder="1" applyAlignment="1">
      <alignment horizontal="center"/>
    </xf>
    <xf numFmtId="172" fontId="14" fillId="0" borderId="4" xfId="4" applyNumberFormat="1" applyFont="1" applyFill="1" applyBorder="1" applyAlignment="1" applyProtection="1">
      <alignment horizontal="center" vertic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4" xfId="0" applyFont="1" applyFill="1" applyBorder="1" applyAlignment="1"/>
    <xf numFmtId="0" fontId="0" fillId="2" borderId="11" xfId="0" applyFill="1" applyBorder="1"/>
    <xf numFmtId="184" fontId="0" fillId="2" borderId="11" xfId="0" applyNumberFormat="1" applyFill="1" applyBorder="1"/>
    <xf numFmtId="0" fontId="0" fillId="3" borderId="1" xfId="0" applyFill="1" applyBorder="1" applyAlignment="1"/>
    <xf numFmtId="181" fontId="0" fillId="0" borderId="2" xfId="1" applyNumberFormat="1" applyFont="1" applyBorder="1"/>
    <xf numFmtId="181" fontId="0" fillId="0" borderId="2" xfId="3" applyNumberFormat="1" applyFont="1" applyFill="1" applyBorder="1"/>
    <xf numFmtId="184" fontId="0" fillId="4" borderId="2" xfId="2" applyNumberFormat="1" applyFont="1" applyFill="1" applyBorder="1"/>
  </cellXfs>
  <cellStyles count="5">
    <cellStyle name="Comma" xfId="1" builtinId="3"/>
    <cellStyle name="Currency" xfId="2" builtinId="4"/>
    <cellStyle name="Normal" xfId="0" builtinId="0"/>
    <cellStyle name="Normal 2" xfId="4" xr:uid="{FC487946-7968-453A-B0E2-C7F821740D73}"/>
    <cellStyle name="Percent" xfId="3" builtinId="5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  <numFmt numFmtId="165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  <numFmt numFmtId="165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  <numFmt numFmtId="165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  <numFmt numFmtId="165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  <numFmt numFmtId="179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  <numFmt numFmtId="165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  <numFmt numFmtId="179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  <numFmt numFmtId="165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  <numFmt numFmtId="165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  <numFmt numFmtId="179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  <numFmt numFmtId="172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  <numFmt numFmtId="172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  <numFmt numFmtId="180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uclid"/>
        <family val="1"/>
        <scheme val="none"/>
      </font>
      <numFmt numFmtId="172" formatCode="0.00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  <numFmt numFmtId="180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  <numFmt numFmtId="172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  <numFmt numFmtId="172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  <numFmt numFmtId="179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  <numFmt numFmtId="165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  <numFmt numFmtId="165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  <numFmt numFmtId="165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  <numFmt numFmtId="165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  <numFmt numFmtId="179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  <numFmt numFmtId="165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  <numFmt numFmtId="179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  <numFmt numFmtId="165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  <numFmt numFmtId="165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uclid"/>
        <family val="1"/>
        <scheme val="none"/>
      </font>
      <numFmt numFmtId="172" formatCode="0.00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hamad Kanoute" id="{BD5419EC-4CAE-4EEA-B4EC-64A635847C7A}" userId="Mahamad Kanoute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BBD307-6148-417C-8BD8-FBF252697122}" name="Table13" displayName="Table13" ref="O2:AD82" totalsRowShown="0" headerRowDxfId="35" dataDxfId="34" headerRowCellStyle="Normal 2">
  <autoFilter ref="O2:AD82" xr:uid="{613B7FA0-B19E-4733-9C3A-10AE6ED9BDB0}"/>
  <tableColumns count="16">
    <tableColumn id="1" xr3:uid="{E04BBE16-B5CB-4179-B41A-FC159C7BBDDF}" name="x" dataDxfId="33"/>
    <tableColumn id="16" xr3:uid="{E15DF669-AD98-4683-84B5-B9AED2ACF5F3}" name="lx" dataDxfId="19">
      <calculatedColumnFormula>ROUND(Table13[[#This Row],[lx2]],6)</calculatedColumnFormula>
    </tableColumn>
    <tableColumn id="2" xr3:uid="{6E5F1E3D-81A1-4471-BB2E-3A67736C7391}" name="lx2" dataDxfId="18" dataCellStyle="Comma"/>
    <tableColumn id="3" xr3:uid="{2C077C95-8A23-4CDA-937E-BCCD2DD6E783}" name="qx" dataDxfId="21"/>
    <tableColumn id="15" xr3:uid="{47C27B2C-65E0-4900-BF3E-E2E5019E0F74}" name="qx (rounded)" dataDxfId="20">
      <calculatedColumnFormula>ROUND(Table13[[#This Row],[qx]],6)</calculatedColumnFormula>
    </tableColumn>
    <tableColumn id="4" xr3:uid="{56AA70D2-1365-4085-ACEB-735263E63DB0}" name="äx" dataDxfId="22"/>
    <tableColumn id="5" xr3:uid="{B8413F5D-BA8C-49AE-ACF6-39EC726689F3}" name="Ax" dataDxfId="32"/>
    <tableColumn id="6" xr3:uid="{75A035A8-E8C1-4B76-AF67-B645FD68EE23}" name="2Ax" dataDxfId="31"/>
    <tableColumn id="7" xr3:uid="{8220F525-9E20-47F8-97EE-706E2B037CAB}" name="äx:10" dataDxfId="30"/>
    <tableColumn id="8" xr3:uid="{5AA673A5-C83F-4920-8FB0-B185D70C5CE8}" name="Ax:10" dataDxfId="29"/>
    <tableColumn id="9" xr3:uid="{AEF408C3-2690-4D25-9F57-64FE38C0FD55}" name="äx:20" dataDxfId="28"/>
    <tableColumn id="10" xr3:uid="{8945E4A5-6A85-404C-9B9E-FA0D561CC38E}" name="Ax:20" dataDxfId="27"/>
    <tableColumn id="11" xr3:uid="{D68B3D05-D528-4479-902C-869478E5B1DD}" name="5Ex" dataDxfId="26"/>
    <tableColumn id="12" xr3:uid="{CCBC9D95-A662-4C4D-A4F9-C70ADF4DAC7C}" name="10Ex" dataDxfId="25"/>
    <tableColumn id="13" xr3:uid="{79775F76-56DC-43CD-B069-134089B3A6A5}" name="20Ex" dataDxfId="24"/>
    <tableColumn id="14" xr3:uid="{B1543332-867E-4B77-87A3-3795DDAE1243}" name="x2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CFA6F9-1987-41C2-867E-A3DDB2340D61}" name="Table136" displayName="Table136" ref="O2:AD82" totalsRowShown="0" headerRowDxfId="17" dataDxfId="16" headerRowCellStyle="Normal 2">
  <autoFilter ref="O2:AD82" xr:uid="{5098C175-CCED-428B-8453-5FDDAD7E247C}"/>
  <tableColumns count="16">
    <tableColumn id="1" xr3:uid="{1CF34E99-3BDF-4FB2-BC71-E21CFA4335F3}" name="x" dataDxfId="15"/>
    <tableColumn id="16" xr3:uid="{BBB1251A-BAB9-41C9-A873-0C42FDC93C09}" name="lx" dataDxfId="14">
      <calculatedColumnFormula>ROUND(Table136[[#This Row],[lx2]],6)</calculatedColumnFormula>
    </tableColumn>
    <tableColumn id="2" xr3:uid="{1E51BD60-8933-4BC0-929A-54D1D3ED1364}" name="lx2" dataDxfId="13" dataCellStyle="Comma"/>
    <tableColumn id="3" xr3:uid="{AB5620B8-0280-4303-BB65-3B25B55B95A4}" name="qx" dataDxfId="12"/>
    <tableColumn id="15" xr3:uid="{6CB911BC-744A-45F6-9506-92B9C7214A05}" name="qx (rounded)" dataDxfId="11">
      <calculatedColumnFormula>ROUND(Table136[[#This Row],[qx]],6)</calculatedColumnFormula>
    </tableColumn>
    <tableColumn id="4" xr3:uid="{EBF2DEF2-1563-4C46-8E44-B8EB6D5390CA}" name="äx" dataDxfId="10"/>
    <tableColumn id="5" xr3:uid="{2B482FE4-B388-40EC-A277-0782C8A6BA25}" name="Ax" dataDxfId="9"/>
    <tableColumn id="6" xr3:uid="{E8F5DCAE-49E8-4804-AE94-74906CC5DCA3}" name="2Ax" dataDxfId="8"/>
    <tableColumn id="7" xr3:uid="{6321B51A-F788-41FC-A0B3-9A18F16B7204}" name="äx:10" dataDxfId="7"/>
    <tableColumn id="8" xr3:uid="{A4CCD4B4-C2B0-4558-9E32-233E79918B39}" name="Ax:10" dataDxfId="6"/>
    <tableColumn id="9" xr3:uid="{DF6531E8-09B9-466B-AB4E-78C00E1E0805}" name="äx:20" dataDxfId="5"/>
    <tableColumn id="10" xr3:uid="{6D0E8CB5-8E25-442F-8403-043D5E2A06E5}" name="Ax:20" dataDxfId="4"/>
    <tableColumn id="11" xr3:uid="{13AE3F9E-6729-4C55-A387-8A1D824755EA}" name="5Ex" dataDxfId="3"/>
    <tableColumn id="12" xr3:uid="{BF8C60A4-2EC3-49E2-A915-5AA082B0E8A7}" name="10Ex" dataDxfId="2"/>
    <tableColumn id="13" xr3:uid="{9206859A-1EC9-47BF-A7B5-B546A9DC3179}" name="20Ex" dataDxfId="1"/>
    <tableColumn id="14" xr3:uid="{05281C5C-5AEE-44C9-8504-15E98C328004}" name="x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0-11-13T18:01:40.76" personId="{BD5419EC-4CAE-4EEA-B4EC-64A635847C7A}" id="{B174BC9A-48DC-4A7F-80BF-CC3421E1FD20}">
    <text>Back end is calculated by ignoring prior Reserve.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69BF2-05CC-4148-BBDD-BA8C5AEFB115}">
  <dimension ref="A1:AD105"/>
  <sheetViews>
    <sheetView tabSelected="1" workbookViewId="0">
      <selection activeCell="G26" sqref="G26"/>
    </sheetView>
  </sheetViews>
  <sheetFormatPr defaultRowHeight="15"/>
  <cols>
    <col min="3" max="3" width="11.85546875" bestFit="1" customWidth="1"/>
    <col min="4" max="4" width="11.7109375" bestFit="1" customWidth="1"/>
    <col min="5" max="5" width="9.28515625" bestFit="1" customWidth="1"/>
    <col min="6" max="6" width="14.7109375" customWidth="1"/>
    <col min="7" max="7" width="17.42578125" bestFit="1" customWidth="1"/>
    <col min="8" max="8" width="12.28515625" customWidth="1"/>
    <col min="9" max="9" width="10.7109375" customWidth="1"/>
    <col min="10" max="10" width="12.5703125" bestFit="1" customWidth="1"/>
    <col min="11" max="11" width="12.7109375" customWidth="1"/>
    <col min="12" max="12" width="11" customWidth="1"/>
    <col min="13" max="13" width="11.42578125" bestFit="1" customWidth="1"/>
    <col min="16" max="16" width="12.5703125" style="3" customWidth="1"/>
    <col min="17" max="17" width="10" hidden="1" customWidth="1"/>
    <col min="18" max="18" width="4.28515625" hidden="1" customWidth="1"/>
    <col min="19" max="19" width="15.28515625" style="3" customWidth="1"/>
  </cols>
  <sheetData>
    <row r="1" spans="1:30">
      <c r="A1" s="14" t="s">
        <v>33</v>
      </c>
    </row>
    <row r="2" spans="1:30" ht="18.75">
      <c r="B2" s="16" t="s">
        <v>1</v>
      </c>
      <c r="C2" s="23" t="s">
        <v>7</v>
      </c>
      <c r="D2" s="23" t="s">
        <v>4</v>
      </c>
      <c r="E2" s="23" t="s">
        <v>5</v>
      </c>
      <c r="F2" s="16" t="s">
        <v>21</v>
      </c>
      <c r="G2" s="16" t="s">
        <v>22</v>
      </c>
      <c r="H2" s="16" t="s">
        <v>6</v>
      </c>
      <c r="I2" s="16" t="s">
        <v>3</v>
      </c>
      <c r="J2" s="16" t="s">
        <v>8</v>
      </c>
      <c r="K2" s="24" t="s">
        <v>10</v>
      </c>
      <c r="L2" s="2"/>
      <c r="O2" s="6" t="s">
        <v>0</v>
      </c>
      <c r="P2" s="6" t="s">
        <v>2</v>
      </c>
      <c r="Q2" s="4" t="s">
        <v>38</v>
      </c>
      <c r="R2" s="3" t="s">
        <v>34</v>
      </c>
      <c r="S2" s="3" t="s">
        <v>39</v>
      </c>
      <c r="T2" s="4" t="s">
        <v>11</v>
      </c>
      <c r="U2" s="4" t="s">
        <v>12</v>
      </c>
      <c r="V2" s="4" t="s">
        <v>13</v>
      </c>
      <c r="W2" s="4" t="s">
        <v>14</v>
      </c>
      <c r="X2" s="4" t="s">
        <v>15</v>
      </c>
      <c r="Y2" s="4" t="s">
        <v>16</v>
      </c>
      <c r="Z2" s="4" t="s">
        <v>17</v>
      </c>
      <c r="AA2" s="5" t="s">
        <v>18</v>
      </c>
      <c r="AB2" s="5" t="s">
        <v>19</v>
      </c>
      <c r="AC2" s="5" t="s">
        <v>20</v>
      </c>
      <c r="AD2" s="6" t="s">
        <v>23</v>
      </c>
    </row>
    <row r="3" spans="1:30">
      <c r="B3" s="16">
        <v>0</v>
      </c>
      <c r="C3" s="25">
        <v>0</v>
      </c>
      <c r="D3" s="25">
        <v>0</v>
      </c>
      <c r="E3" s="25">
        <f>$D$19</f>
        <v>295</v>
      </c>
      <c r="F3" s="26">
        <v>0</v>
      </c>
      <c r="G3" s="27"/>
      <c r="H3" s="27">
        <f>C4*(1-R29)</f>
        <v>0</v>
      </c>
      <c r="I3" s="16">
        <f>C3+D3-E3+F3-G3-H3</f>
        <v>-295</v>
      </c>
      <c r="J3" s="16">
        <v>1</v>
      </c>
      <c r="K3" s="28">
        <f>I3*J3</f>
        <v>-295</v>
      </c>
      <c r="L3" s="13"/>
      <c r="O3" s="7">
        <v>20</v>
      </c>
      <c r="P3" s="7">
        <f>ROUND(Table13[[#This Row],[lx2]],6)</f>
        <v>100000</v>
      </c>
      <c r="Q3" s="8">
        <v>100000</v>
      </c>
      <c r="R3" s="9">
        <f>ROUND(0.000249639028398585,6)</f>
        <v>2.5000000000000001E-4</v>
      </c>
      <c r="S3" s="9">
        <f>ROUND(Table13[[#This Row],[qx]],6)</f>
        <v>2.5000000000000001E-4</v>
      </c>
      <c r="T3" s="10">
        <v>19.966393800426779</v>
      </c>
      <c r="U3" s="11">
        <v>4.9219342836818947E-2</v>
      </c>
      <c r="V3" s="11">
        <v>5.7983846325520005E-3</v>
      </c>
      <c r="W3" s="10">
        <v>8.0991436950347957</v>
      </c>
      <c r="X3" s="11">
        <v>0.61432649071262835</v>
      </c>
      <c r="Y3" s="10">
        <v>13.055893901238123</v>
      </c>
      <c r="Z3" s="11">
        <v>0.37829076660770766</v>
      </c>
      <c r="AA3" s="11">
        <v>0.78251607409283008</v>
      </c>
      <c r="AB3" s="11">
        <v>0.61223903542042846</v>
      </c>
      <c r="AC3" s="11">
        <v>0.37439544033037819</v>
      </c>
      <c r="AD3" s="7">
        <v>20</v>
      </c>
    </row>
    <row r="4" spans="1:30">
      <c r="B4" s="16">
        <v>1</v>
      </c>
      <c r="C4" s="25">
        <v>0</v>
      </c>
      <c r="D4" s="25">
        <f>$D$18</f>
        <v>556</v>
      </c>
      <c r="E4" s="25">
        <f>$D$20</f>
        <v>25</v>
      </c>
      <c r="F4" s="29">
        <f>(1+$D$16)*(C4+D4-E4)</f>
        <v>556.48800000000006</v>
      </c>
      <c r="G4" s="27">
        <f>(G14)*$D$15</f>
        <v>361.08</v>
      </c>
      <c r="H4" s="27">
        <f>C5*(H14)</f>
        <v>0</v>
      </c>
      <c r="I4" s="28">
        <f>F4-G4-H4</f>
        <v>195.40800000000007</v>
      </c>
      <c r="J4" s="16">
        <v>1</v>
      </c>
      <c r="K4" s="28">
        <f>I4*J4</f>
        <v>195.40800000000007</v>
      </c>
      <c r="L4" s="13"/>
      <c r="O4" s="7">
        <v>21</v>
      </c>
      <c r="P4" s="7">
        <f>ROUND(Table13[[#This Row],[lx2]],6)</f>
        <v>99975.036097000004</v>
      </c>
      <c r="Q4" s="8">
        <v>99975.036097160148</v>
      </c>
      <c r="R4" s="9">
        <v>2.5331720716703643E-4</v>
      </c>
      <c r="S4" s="9">
        <f>ROUND(Table13[[#This Row],[qx]],6)</f>
        <v>2.5300000000000002E-4</v>
      </c>
      <c r="T4" s="10">
        <v>19.919686221562475</v>
      </c>
      <c r="U4" s="11">
        <v>5.1443513258928708E-2</v>
      </c>
      <c r="V4" s="11">
        <v>6.1446139644499853E-3</v>
      </c>
      <c r="W4" s="10">
        <v>8.0989736869002105</v>
      </c>
      <c r="X4" s="11">
        <v>0.61433458633808469</v>
      </c>
      <c r="Y4" s="10">
        <v>13.055062861855445</v>
      </c>
      <c r="Z4" s="11">
        <v>0.37833033991164483</v>
      </c>
      <c r="AA4" s="11">
        <v>0.78249763881736067</v>
      </c>
      <c r="AB4" s="11">
        <v>0.61219873584615503</v>
      </c>
      <c r="AC4" s="11">
        <v>0.37429148916423954</v>
      </c>
      <c r="AD4" s="7">
        <v>21</v>
      </c>
    </row>
    <row r="5" spans="1:30">
      <c r="B5" s="16">
        <v>2</v>
      </c>
      <c r="C5" s="25">
        <v>0</v>
      </c>
      <c r="D5" s="25">
        <f t="shared" ref="D5:D8" si="0">$D$18</f>
        <v>556</v>
      </c>
      <c r="E5" s="25">
        <f t="shared" ref="E5:E8" si="1">$D$20</f>
        <v>25</v>
      </c>
      <c r="F5" s="29">
        <f>(1+$D$16)*(C5+D5-E5)</f>
        <v>556.48800000000006</v>
      </c>
      <c r="G5" s="27">
        <f t="shared" ref="G5:G8" si="2">(G15)*$D$15</f>
        <v>396</v>
      </c>
      <c r="H5" s="27">
        <f t="shared" ref="H5:H8" si="3">C6*(H15)</f>
        <v>120.8669</v>
      </c>
      <c r="I5" s="29">
        <f t="shared" ref="I5:I8" si="4">F5-G5-H5</f>
        <v>39.621100000000055</v>
      </c>
      <c r="J5" s="30">
        <f>J14</f>
        <v>0.99899747523216453</v>
      </c>
      <c r="K5" s="28">
        <f t="shared" ref="K5:K8" si="5">I5*J5</f>
        <v>39.581378865921167</v>
      </c>
      <c r="L5" s="13"/>
      <c r="O5" s="7">
        <v>22</v>
      </c>
      <c r="P5" s="7">
        <f>ROUND(Table13[[#This Row],[lx2]],6)</f>
        <v>99949.710699999996</v>
      </c>
      <c r="Q5" s="8">
        <v>99949.710700229596</v>
      </c>
      <c r="R5" s="9">
        <v>2.5745146394928753E-4</v>
      </c>
      <c r="S5" s="9">
        <f>ROUND(Table13[[#This Row],[qx]],6)</f>
        <v>2.5700000000000001E-4</v>
      </c>
      <c r="T5" s="10">
        <v>19.870704123913715</v>
      </c>
      <c r="U5" s="11">
        <v>5.3775994099345859E-2</v>
      </c>
      <c r="V5" s="11">
        <v>6.5227720190298433E-3</v>
      </c>
      <c r="W5" s="10">
        <v>8.0987826048746072</v>
      </c>
      <c r="X5" s="11">
        <v>0.61434368548216112</v>
      </c>
      <c r="Y5" s="10">
        <v>13.054128904046644</v>
      </c>
      <c r="Z5" s="11">
        <v>0.37837481409301627</v>
      </c>
      <c r="AA5" s="11">
        <v>0.78247691808617048</v>
      </c>
      <c r="AB5" s="11">
        <v>0.61215344229109936</v>
      </c>
      <c r="AC5" s="11">
        <v>0.37417468250546687</v>
      </c>
      <c r="AD5" s="7">
        <v>22</v>
      </c>
    </row>
    <row r="6" spans="1:30">
      <c r="B6" s="16">
        <v>3</v>
      </c>
      <c r="C6" s="25">
        <v>121</v>
      </c>
      <c r="D6" s="25">
        <f t="shared" si="0"/>
        <v>556</v>
      </c>
      <c r="E6" s="25">
        <f t="shared" si="1"/>
        <v>25</v>
      </c>
      <c r="F6" s="29">
        <f t="shared" ref="F6:F8" si="6">(1+$D$16)*(C6+D6-E6)</f>
        <v>683.29600000000005</v>
      </c>
      <c r="G6" s="27">
        <f t="shared" si="2"/>
        <v>435.24</v>
      </c>
      <c r="H6" s="27">
        <f t="shared" si="3"/>
        <v>151.81623199999999</v>
      </c>
      <c r="I6" s="29">
        <f t="shared" si="4"/>
        <v>96.239768000000055</v>
      </c>
      <c r="J6" s="30">
        <f t="shared" ref="J6:J8" si="7">J15</f>
        <v>0.99789905937095569</v>
      </c>
      <c r="K6" s="28">
        <f t="shared" si="5"/>
        <v>96.037573961279051</v>
      </c>
      <c r="L6" s="13"/>
      <c r="O6" s="7">
        <v>23</v>
      </c>
      <c r="P6" s="7">
        <f>ROUND(Table13[[#This Row],[lx2]],6)</f>
        <v>99923.978501000005</v>
      </c>
      <c r="Q6" s="8">
        <v>99923.978500888508</v>
      </c>
      <c r="R6" s="9">
        <v>2.6209834816470767E-4</v>
      </c>
      <c r="S6" s="9">
        <f>ROUND(Table13[[#This Row],[qx]],6)</f>
        <v>2.6200000000000003E-4</v>
      </c>
      <c r="T6" s="10">
        <v>19.819341848682857</v>
      </c>
      <c r="U6" s="11">
        <v>5.6221816729386753E-2</v>
      </c>
      <c r="V6" s="11">
        <v>6.9356902906499984E-3</v>
      </c>
      <c r="W6" s="10">
        <v>8.0985678376696963</v>
      </c>
      <c r="X6" s="11">
        <v>0.61435391249191884</v>
      </c>
      <c r="Y6" s="10">
        <v>13.053079300254613</v>
      </c>
      <c r="Z6" s="11">
        <v>0.37842479522597011</v>
      </c>
      <c r="AA6" s="11">
        <v>0.78245362863927714</v>
      </c>
      <c r="AB6" s="11">
        <v>0.61210253633530798</v>
      </c>
      <c r="AC6" s="11">
        <v>0.37404343533314982</v>
      </c>
      <c r="AD6" s="7">
        <v>23</v>
      </c>
    </row>
    <row r="7" spans="1:30">
      <c r="B7" s="16">
        <v>4</v>
      </c>
      <c r="C7" s="25">
        <v>152</v>
      </c>
      <c r="D7" s="25">
        <f t="shared" si="0"/>
        <v>556</v>
      </c>
      <c r="E7" s="25">
        <f t="shared" si="1"/>
        <v>25</v>
      </c>
      <c r="F7" s="29">
        <f t="shared" si="6"/>
        <v>715.78399999999999</v>
      </c>
      <c r="G7" s="27">
        <f t="shared" si="2"/>
        <v>479.15999999999997</v>
      </c>
      <c r="H7" s="27">
        <f t="shared" si="3"/>
        <v>206.72448299999999</v>
      </c>
      <c r="I7" s="29">
        <f t="shared" si="4"/>
        <v>29.899517000000031</v>
      </c>
      <c r="J7" s="30">
        <f t="shared" si="7"/>
        <v>0.9966930709490498</v>
      </c>
      <c r="K7" s="28">
        <f t="shared" si="5"/>
        <v>29.800641418623353</v>
      </c>
      <c r="L7" s="13"/>
      <c r="O7" s="7">
        <v>24</v>
      </c>
      <c r="P7" s="7">
        <f>ROUND(Table13[[#This Row],[lx2]],6)</f>
        <v>99897.788591000004</v>
      </c>
      <c r="Q7" s="8">
        <v>99897.788591181379</v>
      </c>
      <c r="R7" s="9">
        <v>2.6732142024032957E-4</v>
      </c>
      <c r="S7" s="9">
        <f>ROUND(Table13[[#This Row],[qx]],6)</f>
        <v>2.6699999999999998E-4</v>
      </c>
      <c r="T7" s="10">
        <v>19.765489443250747</v>
      </c>
      <c r="U7" s="11">
        <v>5.8786216988058637E-2</v>
      </c>
      <c r="V7" s="11">
        <v>7.3864361699959025E-3</v>
      </c>
      <c r="W7" s="10">
        <v>8.0983264506908803</v>
      </c>
      <c r="X7" s="11">
        <v>0.61436540710995768</v>
      </c>
      <c r="Y7" s="10">
        <v>13.05189975373302</v>
      </c>
      <c r="Z7" s="11">
        <v>0.37848096410795073</v>
      </c>
      <c r="AA7" s="11">
        <v>0.78242745212840981</v>
      </c>
      <c r="AB7" s="11">
        <v>0.61204532309419546</v>
      </c>
      <c r="AC7" s="11">
        <v>0.37389596846429285</v>
      </c>
      <c r="AD7" s="7">
        <v>24</v>
      </c>
    </row>
    <row r="8" spans="1:30">
      <c r="B8" s="16">
        <v>5</v>
      </c>
      <c r="C8" s="25">
        <v>207</v>
      </c>
      <c r="D8" s="25">
        <f t="shared" si="0"/>
        <v>556</v>
      </c>
      <c r="E8" s="25">
        <f t="shared" si="1"/>
        <v>25</v>
      </c>
      <c r="F8" s="29">
        <f t="shared" si="6"/>
        <v>773.42399999999998</v>
      </c>
      <c r="G8" s="27">
        <f t="shared" si="2"/>
        <v>528.84</v>
      </c>
      <c r="H8" s="27">
        <f t="shared" si="3"/>
        <v>0</v>
      </c>
      <c r="I8" s="29">
        <f t="shared" si="4"/>
        <v>244.58399999999995</v>
      </c>
      <c r="J8" s="30">
        <f t="shared" si="7"/>
        <v>0.99536643286696003</v>
      </c>
      <c r="K8" s="28">
        <f t="shared" si="5"/>
        <v>243.4507036163325</v>
      </c>
      <c r="L8" s="13"/>
      <c r="O8" s="7">
        <v>25</v>
      </c>
      <c r="P8" s="7">
        <f>ROUND(Table13[[#This Row],[lx2]],6)</f>
        <v>99871.083771999998</v>
      </c>
      <c r="Q8" s="8">
        <v>99871.083772456317</v>
      </c>
      <c r="R8" s="9">
        <v>2.731921206804433E-4</v>
      </c>
      <c r="S8" s="9">
        <f>ROUND(Table13[[#This Row],[qx]],6)</f>
        <v>2.7300000000000002E-4</v>
      </c>
      <c r="T8" s="10">
        <v>19.709032561989318</v>
      </c>
      <c r="U8" s="11">
        <v>6.1474639905269579E-2</v>
      </c>
      <c r="V8" s="11">
        <v>7.878330503679476E-3</v>
      </c>
      <c r="W8" s="10">
        <v>8.0980551460771633</v>
      </c>
      <c r="X8" s="11">
        <v>0.61437832637727752</v>
      </c>
      <c r="Y8" s="10">
        <v>13.050574206338968</v>
      </c>
      <c r="Z8" s="11">
        <v>0.37854408541242945</v>
      </c>
      <c r="AA8" s="11">
        <v>0.78239803077552927</v>
      </c>
      <c r="AB8" s="11">
        <v>0.6119810217946734</v>
      </c>
      <c r="AC8" s="11">
        <v>0.37373028510228506</v>
      </c>
      <c r="AD8" s="7">
        <v>25</v>
      </c>
    </row>
    <row r="9" spans="1:30">
      <c r="O9" s="7">
        <v>26</v>
      </c>
      <c r="P9" s="7">
        <f>ROUND(Table13[[#This Row],[lx2]],6)</f>
        <v>99843.799778999994</v>
      </c>
      <c r="Q9" s="8">
        <v>99843.799779285866</v>
      </c>
      <c r="R9" s="9">
        <v>2.7979074682349392E-4</v>
      </c>
      <c r="S9" s="9">
        <f>ROUND(Table13[[#This Row],[qx]],6)</f>
        <v>2.7999999999999998E-4</v>
      </c>
      <c r="T9" s="10">
        <v>19.649852374930148</v>
      </c>
      <c r="U9" s="11">
        <v>6.4292744050944317E-2</v>
      </c>
      <c r="V9" s="11">
        <v>8.4149661620774863E-3</v>
      </c>
      <c r="W9" s="10">
        <v>8.0977502178201757</v>
      </c>
      <c r="X9" s="11">
        <v>0.61439284677046735</v>
      </c>
      <c r="Y9" s="10">
        <v>13.049084623114442</v>
      </c>
      <c r="Z9" s="11">
        <v>0.37861501794693059</v>
      </c>
      <c r="AA9" s="11">
        <v>0.78236496249549148</v>
      </c>
      <c r="AB9" s="11">
        <v>0.61190875519790544</v>
      </c>
      <c r="AC9" s="11">
        <v>0.3735441446408696</v>
      </c>
      <c r="AD9" s="7">
        <v>26</v>
      </c>
    </row>
    <row r="10" spans="1:30" ht="18">
      <c r="C10" s="31" t="s">
        <v>24</v>
      </c>
      <c r="D10" s="32"/>
      <c r="E10" s="33"/>
      <c r="O10" s="7">
        <v>27</v>
      </c>
      <c r="P10" s="7">
        <f>ROUND(Table13[[#This Row],[lx2]],6)</f>
        <v>99815.864407999994</v>
      </c>
      <c r="Q10" s="8">
        <v>99815.864407979927</v>
      </c>
      <c r="R10" s="9">
        <v>2.872075506186178E-4</v>
      </c>
      <c r="S10" s="9">
        <f>ROUND(Table13[[#This Row],[qx]],6)</f>
        <v>2.8699999999999998E-4</v>
      </c>
      <c r="T10" s="10">
        <v>19.587825485998032</v>
      </c>
      <c r="U10" s="11">
        <v>6.7246405428664113E-2</v>
      </c>
      <c r="V10" s="11">
        <v>9.0002276272763693E-3</v>
      </c>
      <c r="W10" s="10">
        <v>8.0974075013611255</v>
      </c>
      <c r="X10" s="11">
        <v>0.61440916660185074</v>
      </c>
      <c r="Y10" s="10">
        <v>13.047410750941197</v>
      </c>
      <c r="Z10" s="11">
        <v>0.37869472614565658</v>
      </c>
      <c r="AA10" s="11">
        <v>0.78232779541707287</v>
      </c>
      <c r="AB10" s="11">
        <v>0.61182753772966103</v>
      </c>
      <c r="AC10" s="11">
        <v>0.37333503342593349</v>
      </c>
      <c r="AD10" s="7">
        <v>27</v>
      </c>
    </row>
    <row r="11" spans="1:30" ht="15.75" thickBot="1">
      <c r="F11" s="12"/>
      <c r="G11" s="12"/>
      <c r="H11" s="12"/>
      <c r="I11" s="12"/>
      <c r="O11" s="7">
        <v>28</v>
      </c>
      <c r="P11" s="7">
        <f>ROUND(Table13[[#This Row],[lx2]],6)</f>
        <v>99787.196538000004</v>
      </c>
      <c r="Q11" s="8">
        <v>99787.196538050426</v>
      </c>
      <c r="R11" s="9">
        <v>2.9554397240250108E-4</v>
      </c>
      <c r="S11" s="9">
        <f>ROUND(Table13[[#This Row],[qx]],6)</f>
        <v>2.9599999999999998E-4</v>
      </c>
      <c r="T11" s="10">
        <v>19.522823862720703</v>
      </c>
      <c r="U11" s="11">
        <v>7.034172082282264E-2</v>
      </c>
      <c r="V11" s="11">
        <v>9.6383116043214923E-3</v>
      </c>
      <c r="W11" s="10">
        <v>8.0970223169922892</v>
      </c>
      <c r="X11" s="11">
        <v>0.61442750871465246</v>
      </c>
      <c r="Y11" s="10">
        <v>13.045529848259726</v>
      </c>
      <c r="Z11" s="11">
        <v>0.37878429294001231</v>
      </c>
      <c r="AA11" s="11">
        <v>0.7822860217285752</v>
      </c>
      <c r="AB11" s="11">
        <v>0.61173626216304688</v>
      </c>
      <c r="AC11" s="11">
        <v>0.37310013215157944</v>
      </c>
      <c r="AD11" s="7">
        <v>28</v>
      </c>
    </row>
    <row r="12" spans="1:30" ht="15.75" thickBot="1">
      <c r="C12" s="37" t="s">
        <v>41</v>
      </c>
      <c r="D12" s="38"/>
      <c r="F12" s="42" t="s">
        <v>42</v>
      </c>
      <c r="G12" s="43"/>
      <c r="H12" s="43"/>
      <c r="I12" s="43"/>
      <c r="J12" s="43"/>
      <c r="K12" s="44"/>
      <c r="O12" s="7">
        <v>29</v>
      </c>
      <c r="P12" s="7">
        <f>ROUND(Table13[[#This Row],[lx2]],6)</f>
        <v>99757.705033999999</v>
      </c>
      <c r="Q12" s="8">
        <v>99757.705033590668</v>
      </c>
      <c r="R12" s="9">
        <v>3.0491402750731922E-4</v>
      </c>
      <c r="S12" s="9">
        <f>ROUND(Table13[[#This Row],[qx]],6)</f>
        <v>3.0499999999999999E-4</v>
      </c>
      <c r="T12" s="10">
        <v>19.454714779544641</v>
      </c>
      <c r="U12" s="11">
        <v>7.3585010497873138E-2</v>
      </c>
      <c r="V12" s="11">
        <v>1.033374864848724E-2</v>
      </c>
      <c r="W12" s="10">
        <v>8.096589406309155</v>
      </c>
      <c r="X12" s="11">
        <v>0.61444812350908729</v>
      </c>
      <c r="Y12" s="10">
        <v>13.04341638252326</v>
      </c>
      <c r="Z12" s="11">
        <v>0.3788849341655583</v>
      </c>
      <c r="AA12" s="11">
        <v>0.78223907076530874</v>
      </c>
      <c r="AB12" s="11">
        <v>0.61163368468047008</v>
      </c>
      <c r="AC12" s="11">
        <v>0.3728362795407143</v>
      </c>
      <c r="AD12" s="7">
        <v>29</v>
      </c>
    </row>
    <row r="13" spans="1:30" ht="18">
      <c r="C13" s="1" t="s">
        <v>9</v>
      </c>
      <c r="D13" s="1">
        <v>48</v>
      </c>
      <c r="F13" s="39" t="s">
        <v>25</v>
      </c>
      <c r="G13" s="40" t="s">
        <v>35</v>
      </c>
      <c r="H13" s="41" t="s">
        <v>36</v>
      </c>
      <c r="J13" s="45" t="s">
        <v>37</v>
      </c>
      <c r="K13" s="45" t="s">
        <v>1</v>
      </c>
      <c r="O13" s="7">
        <v>30</v>
      </c>
      <c r="P13" s="7">
        <f>ROUND(Table13[[#This Row],[lx2]],6)</f>
        <v>99727.287509999995</v>
      </c>
      <c r="Q13" s="8">
        <v>99727.28750997399</v>
      </c>
      <c r="R13" s="9">
        <v>3.1544586461096369E-4</v>
      </c>
      <c r="S13" s="9">
        <f>ROUND(Table13[[#This Row],[qx]],6)</f>
        <v>3.1500000000000001E-4</v>
      </c>
      <c r="T13" s="10">
        <v>19.383360777123052</v>
      </c>
      <c r="U13" s="11">
        <v>7.6982820136996533E-2</v>
      </c>
      <c r="V13" s="11">
        <v>1.1091425788757991E-2</v>
      </c>
      <c r="W13" s="10">
        <v>8.0961028608695251</v>
      </c>
      <c r="X13" s="11">
        <v>0.614471292339546</v>
      </c>
      <c r="Y13" s="10">
        <v>13.041041691712282</v>
      </c>
      <c r="Z13" s="11">
        <v>0.37899801468036687</v>
      </c>
      <c r="AA13" s="11">
        <v>0.78218630124626587</v>
      </c>
      <c r="AB13" s="11">
        <v>0.61151840812188396</v>
      </c>
      <c r="AC13" s="11">
        <v>0.37253993193446233</v>
      </c>
      <c r="AD13" s="7">
        <v>30</v>
      </c>
    </row>
    <row r="14" spans="1:30">
      <c r="C14" s="16" t="s">
        <v>27</v>
      </c>
      <c r="D14" s="16">
        <v>5</v>
      </c>
      <c r="F14" s="16">
        <f>$D$13+B3</f>
        <v>48</v>
      </c>
      <c r="G14" s="36">
        <f>INDEX(Table13[[x]:[qx (rounded)]],MATCH(F14,Table13[x],0),MATCH("qx (rounded)",Table13[[#Headers],[x]:[qx (rounded)]],0))</f>
        <v>1.003E-3</v>
      </c>
      <c r="H14" s="17">
        <f>1-G14</f>
        <v>0.99899700000000002</v>
      </c>
      <c r="J14" s="30">
        <f>INDEX(Table13[[x]:[lx]],MATCH(F15,Table13[x],0),MATCH("lx",Table13[[#Headers],[x]:[lx]],0))/(INDEX(Table13[[x]:[lx]],MATCH($F$14,Table13[x],0),MATCH("lx",Table13[[#Headers],[x]:[lx]],0)))</f>
        <v>0.99899747523216453</v>
      </c>
      <c r="K14" s="16">
        <v>2</v>
      </c>
      <c r="O14" s="7">
        <v>31</v>
      </c>
      <c r="P14" s="7">
        <f>ROUND(Table13[[#This Row],[lx2]],6)</f>
        <v>99695.828949999996</v>
      </c>
      <c r="Q14" s="8">
        <v>99695.828949540097</v>
      </c>
      <c r="R14" s="9">
        <v>3.2728351707156378E-4</v>
      </c>
      <c r="S14" s="9">
        <f>ROUND(Table13[[#This Row],[qx]],6)</f>
        <v>3.2699999999999998E-4</v>
      </c>
      <c r="T14" s="10">
        <v>19.308619640196053</v>
      </c>
      <c r="U14" s="11">
        <v>8.0541921895425084E-2</v>
      </c>
      <c r="V14" s="11">
        <v>1.1916610112874926E-2</v>
      </c>
      <c r="W14" s="10">
        <v>8.0955560421161934</v>
      </c>
      <c r="X14" s="11">
        <v>0.61449733132779993</v>
      </c>
      <c r="Y14" s="10">
        <v>13.038373605864308</v>
      </c>
      <c r="Z14" s="11">
        <v>0.37912506638741333</v>
      </c>
      <c r="AA14" s="11">
        <v>0.78212699255615203</v>
      </c>
      <c r="AB14" s="11">
        <v>0.61138886320454366</v>
      </c>
      <c r="AC14" s="11">
        <v>0.37220711839002268</v>
      </c>
      <c r="AD14" s="7">
        <v>31</v>
      </c>
    </row>
    <row r="15" spans="1:30">
      <c r="C15" s="16" t="s">
        <v>28</v>
      </c>
      <c r="D15" s="18">
        <v>360000</v>
      </c>
      <c r="F15" s="16">
        <f t="shared" ref="F15:F20" si="8">$D$13+B4</f>
        <v>49</v>
      </c>
      <c r="G15" s="36">
        <f>INDEX(Table13[[x]:[qx (rounded)]],MATCH(F15,Table13[x],0),MATCH("qx (rounded)",Table13[[#Headers],[x]:[qx (rounded)]],0))</f>
        <v>1.1000000000000001E-3</v>
      </c>
      <c r="H15" s="17">
        <f t="shared" ref="H15:H20" si="9">1-G15</f>
        <v>0.99890000000000001</v>
      </c>
      <c r="J15" s="30">
        <f>INDEX(Table13[[x]:[lx]],MATCH(F16,Table13[x],0),MATCH("lx",Table13[[#Headers],[x]:[lx]],0))/(INDEX(Table13[[x]:[lx]],MATCH($F$14,Table13[x],0),MATCH("lx",Table13[[#Headers],[x]:[lx]],0)))</f>
        <v>0.99789905937095569</v>
      </c>
      <c r="K15" s="16">
        <v>3</v>
      </c>
      <c r="O15" s="7">
        <v>32</v>
      </c>
      <c r="P15" s="7">
        <f>ROUND(Table13[[#This Row],[lx2]],6)</f>
        <v>99663.200148000004</v>
      </c>
      <c r="Q15" s="8">
        <v>99663.200148004122</v>
      </c>
      <c r="R15" s="9">
        <v>3.4058887111321212E-4</v>
      </c>
      <c r="S15" s="9">
        <f>ROUND(Table13[[#This Row],[qx]],6)</f>
        <v>3.4099999999999999E-4</v>
      </c>
      <c r="T15" s="10">
        <v>19.230344396954589</v>
      </c>
      <c r="U15" s="11">
        <v>8.4269314430732822E-2</v>
      </c>
      <c r="V15" s="11">
        <v>1.2814973261893292E-2</v>
      </c>
      <c r="W15" s="10">
        <v>8.0949414915086013</v>
      </c>
      <c r="X15" s="11">
        <v>0.61452659564244716</v>
      </c>
      <c r="Y15" s="10">
        <v>13.035376024178589</v>
      </c>
      <c r="Z15" s="11">
        <v>0.37926780837244745</v>
      </c>
      <c r="AA15" s="11">
        <v>0.78206033495650618</v>
      </c>
      <c r="AB15" s="11">
        <v>0.61124328747551882</v>
      </c>
      <c r="AC15" s="11">
        <v>0.37183339086439121</v>
      </c>
      <c r="AD15" s="7">
        <v>32</v>
      </c>
    </row>
    <row r="16" spans="1:30">
      <c r="C16" s="16" t="s">
        <v>29</v>
      </c>
      <c r="D16" s="19">
        <v>4.8000000000000001E-2</v>
      </c>
      <c r="F16" s="16">
        <f t="shared" si="8"/>
        <v>50</v>
      </c>
      <c r="G16" s="36">
        <f>INDEX(Table13[[x]:[qx (rounded)]],MATCH(F16,Table13[x],0),MATCH("qx (rounded)",Table13[[#Headers],[x]:[qx (rounded)]],0))</f>
        <v>1.209E-3</v>
      </c>
      <c r="H16" s="17">
        <f t="shared" si="9"/>
        <v>0.99879099999999998</v>
      </c>
      <c r="J16" s="30">
        <f>INDEX(Table13[[x]:[lx]],MATCH(F17,Table13[x],0),MATCH("lx",Table13[[#Headers],[x]:[lx]],0))/(INDEX(Table13[[x]:[lx]],MATCH($F$14,Table13[x],0),MATCH("lx",Table13[[#Headers],[x]:[lx]],0)))</f>
        <v>0.9966930709490498</v>
      </c>
      <c r="K16" s="16">
        <v>4</v>
      </c>
      <c r="O16" s="7">
        <v>33</v>
      </c>
      <c r="P16" s="7">
        <f>ROUND(Table13[[#This Row],[lx2]],6)</f>
        <v>99629.255971000006</v>
      </c>
      <c r="Q16" s="8">
        <v>99629.255971174178</v>
      </c>
      <c r="R16" s="9">
        <v>3.5554387766534301E-4</v>
      </c>
      <c r="S16" s="9">
        <f>ROUND(Table13[[#This Row],[qx]],6)</f>
        <v>3.5599999999999998E-4</v>
      </c>
      <c r="T16" s="10">
        <v>19.148383343068776</v>
      </c>
      <c r="U16" s="11">
        <v>8.817222175862871E-2</v>
      </c>
      <c r="V16" s="11">
        <v>1.3792616761896692E-2</v>
      </c>
      <c r="W16" s="10">
        <v>8.094250829685917</v>
      </c>
      <c r="X16" s="11">
        <v>0.6145594843006702</v>
      </c>
      <c r="Y16" s="10">
        <v>13.032008442839013</v>
      </c>
      <c r="Z16" s="11">
        <v>0.37942816938861773</v>
      </c>
      <c r="AA16" s="11">
        <v>0.78198541859577941</v>
      </c>
      <c r="AB16" s="11">
        <v>0.61107970173194937</v>
      </c>
      <c r="AC16" s="11">
        <v>0.37141376904335499</v>
      </c>
      <c r="AD16" s="7">
        <v>33</v>
      </c>
    </row>
    <row r="17" spans="3:30">
      <c r="C17" s="20" t="s">
        <v>30</v>
      </c>
      <c r="D17" s="21">
        <v>9.4E-2</v>
      </c>
      <c r="F17" s="16">
        <f t="shared" si="8"/>
        <v>51</v>
      </c>
      <c r="G17" s="36">
        <f>INDEX(Table13[[x]:[qx (rounded)]],MATCH(F17,Table13[x],0),MATCH("qx (rounded)",Table13[[#Headers],[x]:[qx (rounded)]],0))</f>
        <v>1.3309999999999999E-3</v>
      </c>
      <c r="H17" s="17">
        <f t="shared" si="9"/>
        <v>0.99866900000000003</v>
      </c>
      <c r="J17" s="30">
        <f>INDEX(Table13[[x]:[lx]],MATCH(F18,Table13[x],0),MATCH("lx",Table13[[#Headers],[x]:[lx]],0))/(INDEX(Table13[[x]:[lx]],MATCH($F$14,Table13[x],0),MATCH("lx",Table13[[#Headers],[x]:[lx]],0)))</f>
        <v>0.99536643286696003</v>
      </c>
      <c r="K17" s="16">
        <v>5</v>
      </c>
      <c r="O17" s="7">
        <v>34</v>
      </c>
      <c r="P17" s="7">
        <f>ROUND(Table13[[#This Row],[lx2]],6)</f>
        <v>99593.833398999996</v>
      </c>
      <c r="Q17" s="8">
        <v>99593.833399177267</v>
      </c>
      <c r="R17" s="9">
        <v>3.7235303796812058E-4</v>
      </c>
      <c r="S17" s="9">
        <f>ROUND(Table13[[#This Row],[qx]],6)</f>
        <v>3.7199999999999999E-4</v>
      </c>
      <c r="T17" s="10">
        <v>19.062580093867098</v>
      </c>
      <c r="U17" s="11">
        <v>9.2258090768232437E-2</v>
      </c>
      <c r="V17" s="11">
        <v>1.4856098097050352E-2</v>
      </c>
      <c r="W17" s="10">
        <v>8.0934746433472409</v>
      </c>
      <c r="X17" s="11">
        <v>0.6145964455548929</v>
      </c>
      <c r="Y17" s="10">
        <v>13.028225428264353</v>
      </c>
      <c r="Z17" s="11">
        <v>0.37960831293979203</v>
      </c>
      <c r="AA17" s="11">
        <v>0.78190122117279848</v>
      </c>
      <c r="AB17" s="11">
        <v>0.61089588361538572</v>
      </c>
      <c r="AC17" s="11">
        <v>0.37094267936356201</v>
      </c>
      <c r="AD17" s="7">
        <v>34</v>
      </c>
    </row>
    <row r="18" spans="3:30">
      <c r="C18" s="20" t="s">
        <v>31</v>
      </c>
      <c r="D18" s="22">
        <v>556</v>
      </c>
      <c r="F18" s="16">
        <f t="shared" si="8"/>
        <v>52</v>
      </c>
      <c r="G18" s="36">
        <f>INDEX(Table13[[x]:[qx (rounded)]],MATCH(F18,Table13[x],0),MATCH("qx (rounded)",Table13[[#Headers],[x]:[qx (rounded)]],0))</f>
        <v>1.469E-3</v>
      </c>
      <c r="H18" s="17">
        <f t="shared" si="9"/>
        <v>0.99853099999999995</v>
      </c>
      <c r="J18" s="30">
        <f>INDEX(Table13[[x]:[lx]],MATCH(F19,Table13[x],0),MATCH("lx",Table13[[#Headers],[x]:[lx]],0))/(INDEX(Table13[[x]:[lx]],MATCH($F$14,Table13[x],0),MATCH("lx",Table13[[#Headers],[x]:[lx]],0)))</f>
        <v>0.99390451271115876</v>
      </c>
      <c r="K18" s="16">
        <v>6</v>
      </c>
      <c r="O18" s="7">
        <v>35</v>
      </c>
      <c r="P18" s="7">
        <f>ROUND(Table13[[#This Row],[lx2]],6)</f>
        <v>99556.749333</v>
      </c>
      <c r="Q18" s="8">
        <v>99556.749332748193</v>
      </c>
      <c r="R18" s="9">
        <v>3.9124619675490191E-4</v>
      </c>
      <c r="S18" s="9">
        <f>ROUND(Table13[[#This Row],[qx]],6)</f>
        <v>3.9100000000000002E-4</v>
      </c>
      <c r="T18" s="10">
        <v>18.972773668474591</v>
      </c>
      <c r="U18" s="11">
        <v>9.6534587215494683E-2</v>
      </c>
      <c r="V18" s="11">
        <v>1.6012457401188618E-2</v>
      </c>
      <c r="W18" s="10">
        <v>8.0926023583839708</v>
      </c>
      <c r="X18" s="11">
        <v>0.61463798293409622</v>
      </c>
      <c r="Y18" s="10">
        <v>13.023976030050525</v>
      </c>
      <c r="Z18" s="11">
        <v>0.37981066523568863</v>
      </c>
      <c r="AA18" s="11">
        <v>0.78180659409087705</v>
      </c>
      <c r="AB18" s="11">
        <v>0.61068933805544667</v>
      </c>
      <c r="AC18" s="11">
        <v>0.37041388777316175</v>
      </c>
      <c r="AD18" s="7">
        <v>35</v>
      </c>
    </row>
    <row r="19" spans="3:30">
      <c r="C19" s="20" t="s">
        <v>32</v>
      </c>
      <c r="D19" s="22">
        <v>295</v>
      </c>
      <c r="F19" s="16">
        <f t="shared" si="8"/>
        <v>53</v>
      </c>
      <c r="G19" s="36">
        <f>INDEX(Table13[[x]:[qx (rounded)]],MATCH(F19,Table13[x],0),MATCH("qx (rounded)",Table13[[#Headers],[x]:[qx (rounded)]],0))</f>
        <v>1.6230000000000001E-3</v>
      </c>
      <c r="H19" s="17">
        <f t="shared" si="9"/>
        <v>0.99837699999999996</v>
      </c>
      <c r="J19" s="30"/>
      <c r="K19" s="16"/>
      <c r="O19" s="7">
        <v>36</v>
      </c>
      <c r="P19" s="7">
        <f>ROUND(Table13[[#This Row],[lx2]],6)</f>
        <v>99517.798133000004</v>
      </c>
      <c r="Q19" s="8">
        <v>99517.798133210468</v>
      </c>
      <c r="R19" s="9">
        <v>4.1248168098406701E-4</v>
      </c>
      <c r="S19" s="9">
        <f>ROUND(Table13[[#This Row],[qx]],6)</f>
        <v>4.1199999999999999E-4</v>
      </c>
      <c r="T19" s="10">
        <v>18.878798610053806</v>
      </c>
      <c r="U19" s="11">
        <v>0.10100958999743681</v>
      </c>
      <c r="V19" s="11">
        <v>1.7269244614331547E-2</v>
      </c>
      <c r="W19" s="10">
        <v>8.0916220976326656</v>
      </c>
      <c r="X19" s="11">
        <v>0.61468466201749172</v>
      </c>
      <c r="Y19" s="10">
        <v>13.019203127423253</v>
      </c>
      <c r="Z19" s="11">
        <v>0.38003794631317778</v>
      </c>
      <c r="AA19" s="11">
        <v>0.78170024692077056</v>
      </c>
      <c r="AB19" s="11">
        <v>0.61045726420445923</v>
      </c>
      <c r="AC19" s="11">
        <v>0.36982042578725605</v>
      </c>
      <c r="AD19" s="7">
        <v>36</v>
      </c>
    </row>
    <row r="20" spans="3:30">
      <c r="C20" s="20" t="s">
        <v>40</v>
      </c>
      <c r="D20" s="22">
        <v>25</v>
      </c>
      <c r="F20" s="12"/>
      <c r="G20" s="34"/>
      <c r="H20" s="35"/>
      <c r="J20" s="15"/>
      <c r="K20" s="12"/>
      <c r="O20" s="7">
        <v>37</v>
      </c>
      <c r="P20" s="7">
        <f>ROUND(Table13[[#This Row],[lx2]],6)</f>
        <v>99476.748865000001</v>
      </c>
      <c r="Q20" s="8">
        <v>99476.748864548645</v>
      </c>
      <c r="R20" s="9">
        <v>4.3634982675888612E-4</v>
      </c>
      <c r="S20" s="9">
        <f>ROUND(Table13[[#This Row],[qx]],6)</f>
        <v>4.3600000000000003E-4</v>
      </c>
      <c r="T20" s="10">
        <v>18.780485146639482</v>
      </c>
      <c r="U20" s="11">
        <v>0.10569118349335704</v>
      </c>
      <c r="V20" s="11">
        <v>1.8634546915552552E-2</v>
      </c>
      <c r="W20" s="10">
        <v>8.0905205214336995</v>
      </c>
      <c r="X20" s="11">
        <v>0.61473711802696629</v>
      </c>
      <c r="Y20" s="10">
        <v>13.013842702585062</v>
      </c>
      <c r="Z20" s="11">
        <v>0.38029320463880589</v>
      </c>
      <c r="AA20" s="11">
        <v>0.78158072996952688</v>
      </c>
      <c r="AB20" s="11">
        <v>0.6101965184687278</v>
      </c>
      <c r="AC20" s="11">
        <v>0.36915450942296563</v>
      </c>
      <c r="AD20" s="7">
        <v>37</v>
      </c>
    </row>
    <row r="21" spans="3:30">
      <c r="C21" s="12"/>
      <c r="D21" s="12"/>
      <c r="F21" s="3"/>
      <c r="G21" s="7"/>
      <c r="H21" s="8"/>
      <c r="O21" s="7">
        <v>38</v>
      </c>
      <c r="P21" s="7">
        <f>ROUND(Table13[[#This Row],[lx2]],6)</f>
        <v>99433.342202</v>
      </c>
      <c r="Q21" s="8">
        <v>99433.342202415064</v>
      </c>
      <c r="R21" s="9">
        <v>4.6317694229958128E-4</v>
      </c>
      <c r="S21" s="9">
        <f>ROUND(Table13[[#This Row],[qx]],6)</f>
        <v>4.6299999999999998E-4</v>
      </c>
      <c r="T21" s="10">
        <v>18.67765939741378</v>
      </c>
      <c r="U21" s="11">
        <v>0.11058764774219998</v>
      </c>
      <c r="V21" s="11">
        <v>2.0117016204173388E-2</v>
      </c>
      <c r="W21" s="10">
        <v>8.0892826489800367</v>
      </c>
      <c r="X21" s="11">
        <v>0.61479606433428358</v>
      </c>
      <c r="Y21" s="10">
        <v>13.007823033935797</v>
      </c>
      <c r="Z21" s="11">
        <v>0.38057985552686613</v>
      </c>
      <c r="AA21" s="11">
        <v>0.78144641472889931</v>
      </c>
      <c r="AB21" s="11">
        <v>0.60990357320380084</v>
      </c>
      <c r="AC21" s="11">
        <v>0.36840745065139802</v>
      </c>
      <c r="AD21" s="7">
        <v>38</v>
      </c>
    </row>
    <row r="22" spans="3:30" ht="15.75" thickBot="1">
      <c r="C22" s="46" t="s">
        <v>26</v>
      </c>
      <c r="D22" s="47">
        <f>NPV(D17,K4:K8)+K3</f>
        <v>166.19691964741929</v>
      </c>
      <c r="G22" s="7"/>
      <c r="H22" s="8"/>
      <c r="O22" s="7">
        <v>39</v>
      </c>
      <c r="P22" s="7">
        <f>ROUND(Table13[[#This Row],[lx2]],6)</f>
        <v>99387.286970999994</v>
      </c>
      <c r="Q22" s="8">
        <v>99387.286971011126</v>
      </c>
      <c r="R22" s="9">
        <v>4.9332976070315393E-4</v>
      </c>
      <c r="S22" s="9">
        <f>ROUND(Table13[[#This Row],[qx]],6)</f>
        <v>4.9299999999999995E-4</v>
      </c>
      <c r="T22" s="10">
        <v>18.570143629628905</v>
      </c>
      <c r="U22" s="11">
        <v>0.11570744620814644</v>
      </c>
      <c r="V22" s="11">
        <v>2.1725896357045027E-2</v>
      </c>
      <c r="W22" s="10">
        <v>8.0878916582209328</v>
      </c>
      <c r="X22" s="11">
        <v>0.614862301989479</v>
      </c>
      <c r="Y22" s="10">
        <v>13.001063801794912</v>
      </c>
      <c r="Z22" s="11">
        <v>0.38090172372405118</v>
      </c>
      <c r="AA22" s="11">
        <v>0.78129547195115445</v>
      </c>
      <c r="AB22" s="11">
        <v>0.60957447060080006</v>
      </c>
      <c r="AC22" s="11">
        <v>0.36756956108782485</v>
      </c>
      <c r="AD22" s="7">
        <v>39</v>
      </c>
    </row>
    <row r="23" spans="3:30">
      <c r="G23" s="7"/>
      <c r="H23" s="8"/>
      <c r="O23" s="7">
        <v>40</v>
      </c>
      <c r="P23" s="7">
        <f>ROUND(Table13[[#This Row],[lx2]],6)</f>
        <v>99338.256265000004</v>
      </c>
      <c r="Q23" s="8">
        <v>99338.256264512776</v>
      </c>
      <c r="R23" s="9">
        <v>5.2722044279496227E-4</v>
      </c>
      <c r="S23" s="9">
        <f>ROUND(Table13[[#This Row],[qx]],6)</f>
        <v>5.2700000000000002E-4</v>
      </c>
      <c r="T23" s="10">
        <v>18.457756571743008</v>
      </c>
      <c r="U23" s="11">
        <v>0.12105921086937954</v>
      </c>
      <c r="V23" s="11">
        <v>2.3471049940389399E-2</v>
      </c>
      <c r="W23" s="10">
        <v>8.0863286618465366</v>
      </c>
      <c r="X23" s="11">
        <v>0.61493673038825969</v>
      </c>
      <c r="Y23" s="10">
        <v>12.993475098988164</v>
      </c>
      <c r="Z23" s="11">
        <v>0.38126309052437246</v>
      </c>
      <c r="AA23" s="11">
        <v>0.78112584707166111</v>
      </c>
      <c r="AB23" s="11">
        <v>0.60920477124902828</v>
      </c>
      <c r="AC23" s="11">
        <v>0.36663004776652686</v>
      </c>
      <c r="AD23" s="7">
        <v>40</v>
      </c>
    </row>
    <row r="24" spans="3:30">
      <c r="G24" s="7"/>
      <c r="H24" s="8"/>
      <c r="O24" s="7">
        <v>41</v>
      </c>
      <c r="P24" s="7">
        <f>ROUND(Table13[[#This Row],[lx2]],6)</f>
        <v>99285.883105000001</v>
      </c>
      <c r="Q24" s="8">
        <v>99285.883105058514</v>
      </c>
      <c r="R24" s="9">
        <v>5.653121977472475E-4</v>
      </c>
      <c r="S24" s="9">
        <f>ROUND(Table13[[#This Row],[qx]],6)</f>
        <v>5.6499999999999996E-4</v>
      </c>
      <c r="T24" s="10">
        <v>18.340313788686831</v>
      </c>
      <c r="U24" s="11">
        <v>0.12665172434824512</v>
      </c>
      <c r="V24" s="11">
        <v>2.5362984000139477E-2</v>
      </c>
      <c r="W24" s="10">
        <v>8.084572456620732</v>
      </c>
      <c r="X24" s="11">
        <v>0.61502035920853615</v>
      </c>
      <c r="Y24" s="10">
        <v>12.984956338522895</v>
      </c>
      <c r="Z24" s="11">
        <v>0.38166874578462329</v>
      </c>
      <c r="AA24" s="11">
        <v>0.7809352326664063</v>
      </c>
      <c r="AB24" s="11">
        <v>0.60878949681734484</v>
      </c>
      <c r="AC24" s="11">
        <v>0.36557690102487178</v>
      </c>
      <c r="AD24" s="7">
        <v>41</v>
      </c>
    </row>
    <row r="25" spans="3:30">
      <c r="G25" s="7"/>
      <c r="H25" s="8"/>
      <c r="O25" s="7">
        <v>42</v>
      </c>
      <c r="P25" s="7">
        <f>ROUND(Table13[[#This Row],[lx2]],6)</f>
        <v>99229.755583999999</v>
      </c>
      <c r="Q25" s="8">
        <v>99229.755584275117</v>
      </c>
      <c r="R25" s="9">
        <v>6.0812559738310235E-4</v>
      </c>
      <c r="S25" s="9">
        <f>ROUND(Table13[[#This Row],[qx]],6)</f>
        <v>6.0800000000000003E-4</v>
      </c>
      <c r="T25" s="10">
        <v>18.217628125514551</v>
      </c>
      <c r="U25" s="11">
        <v>0.13249389878502038</v>
      </c>
      <c r="V25" s="11">
        <v>2.741287449473373E-2</v>
      </c>
      <c r="W25" s="10">
        <v>8.0825992430515825</v>
      </c>
      <c r="X25" s="11">
        <v>0.61511432175944791</v>
      </c>
      <c r="Y25" s="10">
        <v>12.975395050617861</v>
      </c>
      <c r="Z25" s="11">
        <v>0.3821240452086726</v>
      </c>
      <c r="AA25" s="11">
        <v>0.78072103759840494</v>
      </c>
      <c r="AB25" s="11">
        <v>0.6083230662541772</v>
      </c>
      <c r="AC25" s="11">
        <v>0.36439677476683274</v>
      </c>
      <c r="AD25" s="7">
        <v>42</v>
      </c>
    </row>
    <row r="26" spans="3:30">
      <c r="G26" s="7"/>
      <c r="H26" s="8"/>
      <c r="O26" s="7">
        <v>43</v>
      </c>
      <c r="P26" s="7">
        <f>ROUND(Table13[[#This Row],[lx2]],6)</f>
        <v>99169.411429999993</v>
      </c>
      <c r="Q26" s="8">
        <v>99169.411429882253</v>
      </c>
      <c r="R26" s="9">
        <v>6.5624566932531714E-4</v>
      </c>
      <c r="S26" s="9">
        <f>ROUND(Table13[[#This Row],[qx]],6)</f>
        <v>6.5600000000000001E-4</v>
      </c>
      <c r="T26" s="10">
        <v>18.089510226002833</v>
      </c>
      <c r="U26" s="11">
        <v>0.13859475114272124</v>
      </c>
      <c r="V26" s="11">
        <v>2.963258886886877E-2</v>
      </c>
      <c r="W26" s="10">
        <v>8.0803823120916736</v>
      </c>
      <c r="X26" s="11">
        <v>0.615219889900396</v>
      </c>
      <c r="Y26" s="10">
        <v>12.964665561643473</v>
      </c>
      <c r="Z26" s="11">
        <v>0.38263497325507201</v>
      </c>
      <c r="AA26" s="11">
        <v>0.78048035246970782</v>
      </c>
      <c r="AB26" s="11">
        <v>0.60779922486490279</v>
      </c>
      <c r="AC26" s="11">
        <v>0.36307485970707554</v>
      </c>
      <c r="AD26" s="7">
        <v>43</v>
      </c>
    </row>
    <row r="27" spans="3:30">
      <c r="G27" s="7"/>
      <c r="H27" s="8"/>
      <c r="O27" s="7">
        <v>44</v>
      </c>
      <c r="P27" s="7">
        <f>ROUND(Table13[[#This Row],[lx2]],6)</f>
        <v>99104.331932999994</v>
      </c>
      <c r="Q27" s="8">
        <v>99104.331933101857</v>
      </c>
      <c r="R27" s="9">
        <v>7.1032986447805424E-4</v>
      </c>
      <c r="S27" s="9">
        <f>ROUND(Table13[[#This Row],[qx]],6)</f>
        <v>7.1000000000000002E-4</v>
      </c>
      <c r="T27" s="10">
        <v>17.955769133035936</v>
      </c>
      <c r="U27" s="11">
        <v>0.14496337461733544</v>
      </c>
      <c r="V27" s="11">
        <v>3.2034706195811613E-2</v>
      </c>
      <c r="W27" s="10">
        <v>8.0778916952466915</v>
      </c>
      <c r="X27" s="11">
        <v>0.6153384907025381</v>
      </c>
      <c r="Y27" s="10">
        <v>12.952627548152938</v>
      </c>
      <c r="Z27" s="11">
        <v>0.3832082119927166</v>
      </c>
      <c r="AA27" s="11">
        <v>0.78020991095531367</v>
      </c>
      <c r="AB27" s="11">
        <v>0.60721096558755649</v>
      </c>
      <c r="AC27" s="11">
        <v>0.3615947506343139</v>
      </c>
      <c r="AD27" s="7">
        <v>44</v>
      </c>
    </row>
    <row r="28" spans="3:30">
      <c r="G28" s="7"/>
      <c r="H28" s="8"/>
      <c r="O28" s="7">
        <v>46</v>
      </c>
      <c r="P28" s="7">
        <f>ROUND(Table13[[#This Row],[lx2]],6)</f>
        <v>98957.568415000002</v>
      </c>
      <c r="Q28" s="8">
        <v>98957.56841486381</v>
      </c>
      <c r="R28" s="9">
        <v>8.3943733893943051E-4</v>
      </c>
      <c r="S28" s="9">
        <f>ROUND(Table13[[#This Row],[qx]],6)</f>
        <v>8.3900000000000001E-4</v>
      </c>
      <c r="T28" s="10">
        <v>17.670649765268767</v>
      </c>
      <c r="U28" s="11">
        <v>0.15854048736815307</v>
      </c>
      <c r="V28" s="11">
        <v>3.7440122708767953E-2</v>
      </c>
      <c r="W28" s="10">
        <v>8.0719508452604884</v>
      </c>
      <c r="X28" s="11">
        <v>0.61562138832092872</v>
      </c>
      <c r="Y28" s="10">
        <v>12.923981810188545</v>
      </c>
      <c r="Z28" s="11">
        <v>0.38457229475292576</v>
      </c>
      <c r="AA28" s="11">
        <v>0.77956464422626803</v>
      </c>
      <c r="AB28" s="11">
        <v>0.60580887061635935</v>
      </c>
      <c r="AC28" s="11">
        <v>0.35808552528881771</v>
      </c>
      <c r="AD28" s="7">
        <v>46</v>
      </c>
    </row>
    <row r="29" spans="3:30">
      <c r="G29" s="7"/>
      <c r="H29" s="8"/>
      <c r="O29" s="7">
        <v>47</v>
      </c>
      <c r="P29" s="7">
        <f>ROUND(Table13[[#This Row],[lx2]],6)</f>
        <v>98874.499737000006</v>
      </c>
      <c r="Q29" s="8">
        <v>98874.499736965721</v>
      </c>
      <c r="R29" s="9">
        <v>9.1622381726630397E-4</v>
      </c>
      <c r="S29" s="9">
        <f>ROUND(Table13[[#This Row],[qx]],6)</f>
        <v>9.1600000000000004E-4</v>
      </c>
      <c r="T29" s="10">
        <v>17.518888262476437</v>
      </c>
      <c r="U29" s="11">
        <v>0.16576722559635915</v>
      </c>
      <c r="V29" s="11">
        <v>4.0472271883688182E-2</v>
      </c>
      <c r="W29" s="10">
        <v>8.0684206352181622</v>
      </c>
      <c r="X29" s="11">
        <v>0.6157894935610394</v>
      </c>
      <c r="Y29" s="10">
        <v>12.90700532445447</v>
      </c>
      <c r="Z29" s="11">
        <v>0.38538069883550069</v>
      </c>
      <c r="AA29" s="11">
        <v>0.77918108640373596</v>
      </c>
      <c r="AB29" s="11">
        <v>0.60497642685564501</v>
      </c>
      <c r="AC29" s="11">
        <v>0.35601437809032521</v>
      </c>
      <c r="AD29" s="7">
        <v>47</v>
      </c>
    </row>
    <row r="30" spans="3:30">
      <c r="G30" s="7"/>
      <c r="H30" s="8"/>
      <c r="O30" s="7">
        <v>48</v>
      </c>
      <c r="P30" s="7">
        <f>ROUND(Table13[[#This Row],[lx2]],6)</f>
        <v>98783.908565000005</v>
      </c>
      <c r="Q30" s="8">
        <v>98783.908565386417</v>
      </c>
      <c r="R30" s="9">
        <v>1.0025247748356447E-3</v>
      </c>
      <c r="S30" s="9">
        <f>ROUND(Table13[[#This Row],[qx]],6)</f>
        <v>1.003E-3</v>
      </c>
      <c r="T30" s="10">
        <v>17.360738998155714</v>
      </c>
      <c r="U30" s="11">
        <v>0.17329814294496504</v>
      </c>
      <c r="V30" s="11">
        <v>4.374453572000192E-2</v>
      </c>
      <c r="W30" s="10">
        <v>8.0644557616195822</v>
      </c>
      <c r="X30" s="11">
        <v>0.6159782970657337</v>
      </c>
      <c r="Y30" s="10">
        <v>12.887978960952488</v>
      </c>
      <c r="Z30" s="11">
        <v>0.38628671614511889</v>
      </c>
      <c r="AA30" s="11">
        <v>0.77875019267508439</v>
      </c>
      <c r="AB30" s="11">
        <v>0.60404212540708235</v>
      </c>
      <c r="AC30" s="11">
        <v>0.35370070488554284</v>
      </c>
      <c r="AD30" s="7">
        <v>48</v>
      </c>
    </row>
    <row r="31" spans="3:30">
      <c r="G31" s="7"/>
      <c r="H31" s="8"/>
      <c r="O31" s="7">
        <v>49</v>
      </c>
      <c r="P31" s="7">
        <f>ROUND(Table13[[#This Row],[lx2]],6)</f>
        <v>98684.875249999997</v>
      </c>
      <c r="Q31" s="8">
        <v>98684.875249694524</v>
      </c>
      <c r="R31" s="9">
        <v>1.0995181526068931E-3</v>
      </c>
      <c r="S31" s="9">
        <f>ROUND(Table13[[#This Row],[qx]],6)</f>
        <v>1.1000000000000001E-3</v>
      </c>
      <c r="T31" s="10">
        <v>17.196015379509916</v>
      </c>
      <c r="U31" s="11">
        <v>0.18114212478524117</v>
      </c>
      <c r="V31" s="11">
        <v>4.7273218429127795E-2</v>
      </c>
      <c r="W31" s="10">
        <v>8.060003134205294</v>
      </c>
      <c r="X31" s="11">
        <v>0.61619032694260467</v>
      </c>
      <c r="Y31" s="10">
        <v>12.866662797353738</v>
      </c>
      <c r="Z31" s="11">
        <v>0.38730177155458323</v>
      </c>
      <c r="AA31" s="11">
        <v>0.77826615255895459</v>
      </c>
      <c r="AB31" s="11">
        <v>0.60299369283878657</v>
      </c>
      <c r="AC31" s="11">
        <v>0.35111807984068572</v>
      </c>
      <c r="AD31" s="7">
        <v>49</v>
      </c>
    </row>
    <row r="32" spans="3:30">
      <c r="G32" s="7"/>
      <c r="H32" s="8"/>
      <c r="O32" s="7">
        <v>50</v>
      </c>
      <c r="P32" s="7">
        <f>ROUND(Table13[[#This Row],[lx2]],6)</f>
        <v>98576.369437999994</v>
      </c>
      <c r="Q32" s="8">
        <v>98576.369437969741</v>
      </c>
      <c r="R32" s="9">
        <v>1.2085274681203906E-3</v>
      </c>
      <c r="S32" s="9">
        <f>ROUND(Table13[[#This Row],[qx]],6)</f>
        <v>1.209E-3</v>
      </c>
      <c r="T32" s="10">
        <v>17.024534933684688</v>
      </c>
      <c r="U32" s="11">
        <v>0.18930786030072821</v>
      </c>
      <c r="V32" s="11">
        <v>5.1075363454776035E-2</v>
      </c>
      <c r="W32" s="10">
        <v>8.0550032907337545</v>
      </c>
      <c r="X32" s="11">
        <v>0.61642841472696364</v>
      </c>
      <c r="Y32" s="10">
        <v>12.842790802671816</v>
      </c>
      <c r="Z32" s="11">
        <v>0.38843853320610333</v>
      </c>
      <c r="AA32" s="11">
        <v>0.77772245059224687</v>
      </c>
      <c r="AB32" s="11">
        <v>0.60181742670012228</v>
      </c>
      <c r="AC32" s="11">
        <v>0.34823771259581665</v>
      </c>
      <c r="AD32" s="7">
        <v>50</v>
      </c>
    </row>
    <row r="33" spans="7:30">
      <c r="G33" s="7"/>
      <c r="H33" s="8"/>
      <c r="O33" s="7">
        <v>51</v>
      </c>
      <c r="P33" s="7">
        <f>ROUND(Table13[[#This Row],[lx2]],6)</f>
        <v>98457.237187999999</v>
      </c>
      <c r="Q33" s="8">
        <v>98457.237187796374</v>
      </c>
      <c r="R33" s="9">
        <v>1.3310397385768447E-3</v>
      </c>
      <c r="S33" s="9">
        <f>ROUND(Table13[[#This Row],[qx]],6)</f>
        <v>1.3309999999999999E-3</v>
      </c>
      <c r="T33" s="10">
        <v>16.846120679941905</v>
      </c>
      <c r="U33" s="11">
        <v>0.19780377714562269</v>
      </c>
      <c r="V33" s="11">
        <v>5.5168733670792891E-2</v>
      </c>
      <c r="W33" s="10">
        <v>8.0493896618134784</v>
      </c>
      <c r="X33" s="11">
        <v>0.61669573038983394</v>
      </c>
      <c r="Y33" s="10">
        <v>12.816068511860912</v>
      </c>
      <c r="Z33" s="11">
        <v>0.38971102324471774</v>
      </c>
      <c r="AA33" s="11">
        <v>0.77711178297168115</v>
      </c>
      <c r="AB33" s="11">
        <v>0.60049804232177117</v>
      </c>
      <c r="AC33" s="11">
        <v>0.3450283757029759</v>
      </c>
      <c r="AD33" s="7">
        <v>51</v>
      </c>
    </row>
    <row r="34" spans="7:30">
      <c r="G34" s="7"/>
      <c r="H34" s="8"/>
      <c r="O34" s="7">
        <v>52</v>
      </c>
      <c r="P34" s="7">
        <f>ROUND(Table13[[#This Row],[lx2]],6)</f>
        <v>98326.186692999996</v>
      </c>
      <c r="Q34" s="8">
        <v>98326.18669254893</v>
      </c>
      <c r="R34" s="9">
        <v>1.4687255926130183E-3</v>
      </c>
      <c r="S34" s="9">
        <f>ROUND(Table13[[#This Row],[qx]],6)</f>
        <v>1.469E-3</v>
      </c>
      <c r="T34" s="10">
        <v>16.660602638118974</v>
      </c>
      <c r="U34" s="11">
        <v>0.20663796961338132</v>
      </c>
      <c r="V34" s="11">
        <v>5.9571781542002711E-2</v>
      </c>
      <c r="W34" s="10">
        <v>8.0430877587697918</v>
      </c>
      <c r="X34" s="11">
        <v>0.61699582101096184</v>
      </c>
      <c r="Y34" s="10">
        <v>12.78617063315904</v>
      </c>
      <c r="Z34" s="11">
        <v>0.39113473175433078</v>
      </c>
      <c r="AA34" s="11">
        <v>0.7764259649164198</v>
      </c>
      <c r="AB34" s="11">
        <v>0.59901850674617663</v>
      </c>
      <c r="AC34" s="11">
        <v>0.34145637332574075</v>
      </c>
      <c r="AD34" s="7">
        <v>52</v>
      </c>
    </row>
    <row r="35" spans="7:30">
      <c r="G35" s="7"/>
      <c r="H35" s="8"/>
      <c r="O35" s="7">
        <v>53</v>
      </c>
      <c r="P35" s="7">
        <f>ROUND(Table13[[#This Row],[lx2]],6)</f>
        <v>98181.772505999994</v>
      </c>
      <c r="Q35" s="8">
        <v>98181.772505729532</v>
      </c>
      <c r="R35" s="9">
        <v>1.6234618333039741E-3</v>
      </c>
      <c r="S35" s="9">
        <f>ROUND(Table13[[#This Row],[qx]],6)</f>
        <v>1.6230000000000001E-3</v>
      </c>
      <c r="T35" s="10">
        <v>16.467819477946712</v>
      </c>
      <c r="U35" s="11">
        <v>0.21581812009777479</v>
      </c>
      <c r="V35" s="11">
        <v>6.4303607912082894E-2</v>
      </c>
      <c r="W35" s="10">
        <v>8.0360142786253874</v>
      </c>
      <c r="X35" s="11">
        <v>0.61733265339879062</v>
      </c>
      <c r="Y35" s="10">
        <v>12.752738630411407</v>
      </c>
      <c r="Z35" s="11">
        <v>0.39272673188517038</v>
      </c>
      <c r="AA35" s="11">
        <v>0.77565582787483822</v>
      </c>
      <c r="AB35" s="11">
        <v>0.5973598597263382</v>
      </c>
      <c r="AC35" s="11">
        <v>0.33748556648232197</v>
      </c>
      <c r="AD35" s="7">
        <v>53</v>
      </c>
    </row>
    <row r="36" spans="7:30">
      <c r="G36" s="7"/>
      <c r="H36" s="8"/>
      <c r="O36" s="7">
        <v>54</v>
      </c>
      <c r="P36" s="7">
        <f>ROUND(Table13[[#This Row],[lx2]],6)</f>
        <v>98022.378144999995</v>
      </c>
      <c r="Q36" s="8">
        <v>98022.37814534035</v>
      </c>
      <c r="R36" s="9">
        <v>1.797356745150025E-3</v>
      </c>
      <c r="S36" s="9">
        <f>ROUND(Table13[[#This Row],[qx]],6)</f>
        <v>1.797E-3</v>
      </c>
      <c r="T36" s="10">
        <v>16.267620312540139</v>
      </c>
      <c r="U36" s="11">
        <v>0.22535141368856393</v>
      </c>
      <c r="V36" s="11">
        <v>6.9383908016277362E-2</v>
      </c>
      <c r="W36" s="10">
        <v>8.0280761204457161</v>
      </c>
      <c r="X36" s="11">
        <v>0.6177106609311559</v>
      </c>
      <c r="Y36" s="10">
        <v>12.715378338166451</v>
      </c>
      <c r="Z36" s="11">
        <v>0.39450579342064451</v>
      </c>
      <c r="AA36" s="11">
        <v>0.77479110565984555</v>
      </c>
      <c r="AB36" s="11">
        <v>0.59550102209439404</v>
      </c>
      <c r="AC36" s="11">
        <v>0.33307747352538053</v>
      </c>
      <c r="AD36" s="7">
        <v>54</v>
      </c>
    </row>
    <row r="37" spans="7:30">
      <c r="G37" s="7"/>
      <c r="H37" s="8"/>
      <c r="O37" s="7">
        <v>55</v>
      </c>
      <c r="P37" s="7">
        <f>ROUND(Table13[[#This Row],[lx2]],6)</f>
        <v>97846.196962999995</v>
      </c>
      <c r="Q37" s="8">
        <v>97846.196962805174</v>
      </c>
      <c r="R37" s="9">
        <v>1.9927784711716301E-3</v>
      </c>
      <c r="S37" s="9">
        <f>ROUND(Table13[[#This Row],[qx]],6)</f>
        <v>1.993E-3</v>
      </c>
      <c r="T37" s="10">
        <v>16.059866637794798</v>
      </c>
      <c r="U37" s="11">
        <v>0.23524444581929449</v>
      </c>
      <c r="V37" s="11">
        <v>7.483290326624048E-2</v>
      </c>
      <c r="W37" s="10">
        <v>8.0191693077128345</v>
      </c>
      <c r="X37" s="11">
        <v>0.61813479487081691</v>
      </c>
      <c r="Y37" s="10">
        <v>12.673657686404807</v>
      </c>
      <c r="Z37" s="11">
        <v>0.39649249112357998</v>
      </c>
      <c r="AA37" s="11">
        <v>0.7738203085713028</v>
      </c>
      <c r="AB37" s="11">
        <v>0.59341859229438343</v>
      </c>
      <c r="AC37" s="11">
        <v>0.32819146836918245</v>
      </c>
      <c r="AD37" s="7">
        <v>55</v>
      </c>
    </row>
    <row r="38" spans="7:30">
      <c r="G38" s="7"/>
      <c r="H38" s="8"/>
      <c r="O38" s="7">
        <v>56</v>
      </c>
      <c r="P38" s="7">
        <f>ROUND(Table13[[#This Row],[lx2]],6)</f>
        <v>97651.211167999994</v>
      </c>
      <c r="Q38" s="8">
        <v>97651.21116801168</v>
      </c>
      <c r="R38" s="9">
        <v>2.2123868229786403E-3</v>
      </c>
      <c r="S38" s="9">
        <f>ROUND(Table13[[#This Row],[qx]],6)</f>
        <v>2.212E-3</v>
      </c>
      <c r="T38" s="10">
        <v>15.844434417479581</v>
      </c>
      <c r="U38" s="11">
        <v>0.24550312297716193</v>
      </c>
      <c r="V38" s="11">
        <v>8.0671257324697487E-2</v>
      </c>
      <c r="W38" s="10">
        <v>8.0091778121233634</v>
      </c>
      <c r="X38" s="11">
        <v>0.61861058037507743</v>
      </c>
      <c r="Y38" s="10">
        <v>12.627104634782114</v>
      </c>
      <c r="Z38" s="11">
        <v>0.39870930310561292</v>
      </c>
      <c r="AA38" s="11">
        <v>0.77273058455691179</v>
      </c>
      <c r="AB38" s="11">
        <v>0.59108663252899518</v>
      </c>
      <c r="AC38" s="11">
        <v>0.32278510310896791</v>
      </c>
      <c r="AD38" s="7">
        <v>56</v>
      </c>
    </row>
    <row r="39" spans="7:30">
      <c r="G39" s="7"/>
      <c r="H39" s="8"/>
      <c r="O39" s="7">
        <v>57</v>
      </c>
      <c r="P39" s="7">
        <f>ROUND(Table13[[#This Row],[lx2]],6)</f>
        <v>97435.168915000002</v>
      </c>
      <c r="Q39" s="8">
        <v>97435.168915175673</v>
      </c>
      <c r="R39" s="9">
        <v>2.4591689270031525E-3</v>
      </c>
      <c r="S39" s="9">
        <f>ROUND(Table13[[#This Row],[qx]],6)</f>
        <v>2.4589999999999998E-3</v>
      </c>
      <c r="T39" s="10">
        <v>15.621216311479978</v>
      </c>
      <c r="U39" s="11">
        <v>0.25613255659619072</v>
      </c>
      <c r="V39" s="11">
        <v>8.6919974984810411E-2</v>
      </c>
      <c r="W39" s="10">
        <v>7.9979722753575277</v>
      </c>
      <c r="X39" s="11">
        <v>0.61914417736392691</v>
      </c>
      <c r="Y39" s="10">
        <v>12.575205443605318</v>
      </c>
      <c r="Z39" s="11">
        <v>0.40118069316165089</v>
      </c>
      <c r="AA39" s="11">
        <v>0.77150756648209107</v>
      </c>
      <c r="AB39" s="11">
        <v>0.58847644682736477</v>
      </c>
      <c r="AC39" s="11">
        <v>0.31681458595461914</v>
      </c>
      <c r="AD39" s="7">
        <v>57</v>
      </c>
    </row>
    <row r="40" spans="7:30">
      <c r="G40" s="7"/>
      <c r="H40" s="8"/>
      <c r="O40" s="7">
        <v>58</v>
      </c>
      <c r="P40" s="7">
        <f>ROUND(Table13[[#This Row],[lx2]],6)</f>
        <v>97195.559374999997</v>
      </c>
      <c r="Q40" s="8">
        <v>97195.559375382174</v>
      </c>
      <c r="R40" s="9">
        <v>2.7364791542020539E-3</v>
      </c>
      <c r="S40" s="9">
        <f>ROUND(Table13[[#This Row],[qx]],6)</f>
        <v>2.7360000000000002E-3</v>
      </c>
      <c r="T40" s="10">
        <v>15.390124041880496</v>
      </c>
      <c r="U40" s="11">
        <v>0.2671369503866422</v>
      </c>
      <c r="V40" s="11">
        <v>9.3600282399786572E-2</v>
      </c>
      <c r="W40" s="10">
        <v>7.9854086270592255</v>
      </c>
      <c r="X40" s="11">
        <v>0.61974244633051256</v>
      </c>
      <c r="Y40" s="10">
        <v>12.517403440625886</v>
      </c>
      <c r="Z40" s="11">
        <v>0.40393316949400471</v>
      </c>
      <c r="AA40" s="11">
        <v>0.77013520463450924</v>
      </c>
      <c r="AB40" s="11">
        <v>0.58555635444659282</v>
      </c>
      <c r="AC40" s="11">
        <v>0.31023544952797</v>
      </c>
      <c r="AD40" s="7">
        <v>58</v>
      </c>
    </row>
    <row r="41" spans="7:30">
      <c r="G41" s="7"/>
      <c r="H41" s="8"/>
      <c r="O41" s="7">
        <v>59</v>
      </c>
      <c r="P41" s="7">
        <f>ROUND(Table13[[#This Row],[lx2]],6)</f>
        <v>96929.585753000007</v>
      </c>
      <c r="Q41" s="8">
        <v>96929.585753270439</v>
      </c>
      <c r="R41" s="9">
        <v>3.0480838285775746E-3</v>
      </c>
      <c r="S41" s="9">
        <f>ROUND(Table13[[#This Row],[qx]],6)</f>
        <v>3.0479999999999999E-3</v>
      </c>
      <c r="T41" s="10">
        <v>15.151090888353922</v>
      </c>
      <c r="U41" s="11">
        <v>0.27851948150695527</v>
      </c>
      <c r="V41" s="11">
        <v>0.10073348727963349</v>
      </c>
      <c r="W41" s="10">
        <v>7.9713265996523957</v>
      </c>
      <c r="X41" s="11">
        <v>0.62041301906417123</v>
      </c>
      <c r="Y41" s="10">
        <v>12.453098479054706</v>
      </c>
      <c r="Z41" s="11">
        <v>0.40699531052120375</v>
      </c>
      <c r="AA41" s="11">
        <v>0.7685955836925098</v>
      </c>
      <c r="AB41" s="11">
        <v>0.58229146342756</v>
      </c>
      <c r="AC41" s="11">
        <v>0.30300344809555402</v>
      </c>
      <c r="AD41" s="7">
        <v>59</v>
      </c>
    </row>
    <row r="42" spans="7:30">
      <c r="G42" s="7"/>
      <c r="H42" s="8"/>
      <c r="O42" s="7">
        <v>60</v>
      </c>
      <c r="P42" s="7">
        <f>ROUND(Table13[[#This Row],[lx2]],6)</f>
        <v>96634.136249999996</v>
      </c>
      <c r="Q42" s="8">
        <v>96634.136250425174</v>
      </c>
      <c r="R42" s="9">
        <v>3.3982112619489468E-3</v>
      </c>
      <c r="S42" s="9">
        <f>ROUND(Table13[[#This Row],[qx]],6)</f>
        <v>3.398E-3</v>
      </c>
      <c r="T42" s="10">
        <v>14.904074300627279</v>
      </c>
      <c r="U42" s="11">
        <v>0.29028217616060492</v>
      </c>
      <c r="V42" s="11">
        <v>0.10834081779190474</v>
      </c>
      <c r="W42" s="10">
        <v>7.9555481438787812</v>
      </c>
      <c r="X42" s="11">
        <v>0.62116437410101</v>
      </c>
      <c r="Y42" s="10">
        <v>12.381647322482584</v>
      </c>
      <c r="Z42" s="11">
        <v>0.41039774654844768</v>
      </c>
      <c r="AA42" s="11">
        <v>0.76686872355418867</v>
      </c>
      <c r="AB42" s="11">
        <v>0.57864345089717528</v>
      </c>
      <c r="AC42" s="11">
        <v>0.29507572455936687</v>
      </c>
      <c r="AD42" s="7">
        <v>60</v>
      </c>
    </row>
    <row r="43" spans="7:30">
      <c r="G43" s="7"/>
      <c r="H43" s="8"/>
      <c r="O43" s="7">
        <v>61</v>
      </c>
      <c r="P43" s="7">
        <f>ROUND(Table13[[#This Row],[lx2]],6)</f>
        <v>96305.753039999996</v>
      </c>
      <c r="Q43" s="8">
        <v>96305.753040330266</v>
      </c>
      <c r="R43" s="9">
        <v>3.7916077185089492E-3</v>
      </c>
      <c r="S43" s="9">
        <f>ROUND(Table13[[#This Row],[qx]],6)</f>
        <v>3.7919999999999998E-3</v>
      </c>
      <c r="T43" s="10">
        <v>14.649058611609565</v>
      </c>
      <c r="U43" s="11">
        <v>0.30242578039954371</v>
      </c>
      <c r="V43" s="11">
        <v>0.11644323908004584</v>
      </c>
      <c r="W43" s="10">
        <v>7.9378757532955548</v>
      </c>
      <c r="X43" s="11">
        <v>0.62200591650973502</v>
      </c>
      <c r="Y43" s="10">
        <v>12.302365235485887</v>
      </c>
      <c r="Z43" s="11">
        <v>0.41417308402448094</v>
      </c>
      <c r="AA43" s="11">
        <v>0.76493236367488626</v>
      </c>
      <c r="AB43" s="11">
        <v>0.5745703589123371</v>
      </c>
      <c r="AC43" s="11">
        <v>0.28641228807432378</v>
      </c>
      <c r="AD43" s="7">
        <v>61</v>
      </c>
    </row>
    <row r="44" spans="7:30">
      <c r="G44" s="7"/>
      <c r="H44" s="8"/>
      <c r="O44" s="7">
        <v>62</v>
      </c>
      <c r="P44" s="7">
        <f>ROUND(Table13[[#This Row],[lx2]],6)</f>
        <v>95940.599403999993</v>
      </c>
      <c r="Q44" s="8">
        <v>95940.599403765736</v>
      </c>
      <c r="R44" s="9">
        <v>4.233599972717883E-3</v>
      </c>
      <c r="S44" s="9">
        <f>ROUND(Table13[[#This Row],[qx]],6)</f>
        <v>4.2339999999999999E-3</v>
      </c>
      <c r="T44" s="10">
        <v>14.386057830097558</v>
      </c>
      <c r="U44" s="11">
        <v>0.31494962713821073</v>
      </c>
      <c r="V44" s="11">
        <v>0.12506124655496587</v>
      </c>
      <c r="W44" s="10">
        <v>7.918090711676534</v>
      </c>
      <c r="X44" s="11">
        <v>0.62294806134873604</v>
      </c>
      <c r="Y44" s="10">
        <v>12.214529102561446</v>
      </c>
      <c r="Z44" s="11">
        <v>0.4183557570208829</v>
      </c>
      <c r="AA44" s="11">
        <v>0.76276173091949173</v>
      </c>
      <c r="AB44" s="11">
        <v>0.57002641734811488</v>
      </c>
      <c r="AC44" s="11">
        <v>0.2769778397521061</v>
      </c>
      <c r="AD44" s="7">
        <v>62</v>
      </c>
    </row>
    <row r="45" spans="7:30">
      <c r="G45" s="7"/>
      <c r="H45" s="8"/>
      <c r="O45" s="7">
        <v>63</v>
      </c>
      <c r="P45" s="7">
        <f>ROUND(Table13[[#This Row],[lx2]],6)</f>
        <v>95534.425285000005</v>
      </c>
      <c r="Q45" s="8">
        <v>95534.425284747413</v>
      </c>
      <c r="R45" s="9">
        <v>4.7301651877017514E-3</v>
      </c>
      <c r="S45" s="9">
        <f>ROUND(Table13[[#This Row],[qx]],6)</f>
        <v>4.7299999999999998E-3</v>
      </c>
      <c r="T45" s="10">
        <v>14.115118486843246</v>
      </c>
      <c r="U45" s="11">
        <v>0.32785150062651136</v>
      </c>
      <c r="V45" s="11">
        <v>0.13421463543103107</v>
      </c>
      <c r="W45" s="10">
        <v>7.8959512846190254</v>
      </c>
      <c r="X45" s="11">
        <v>0.62400231978004594</v>
      </c>
      <c r="Y45" s="10">
        <v>12.11738243939406</v>
      </c>
      <c r="Z45" s="11">
        <v>0.42298178860028213</v>
      </c>
      <c r="AA45" s="11">
        <v>0.76032929143199746</v>
      </c>
      <c r="AB45" s="11">
        <v>0.56496190861724527</v>
      </c>
      <c r="AC45" s="11">
        <v>0.26674397544356521</v>
      </c>
      <c r="AD45" s="7">
        <v>63</v>
      </c>
    </row>
    <row r="46" spans="7:30">
      <c r="G46" s="7"/>
      <c r="H46" s="8"/>
      <c r="O46" s="7">
        <v>64</v>
      </c>
      <c r="P46" s="7">
        <f>ROUND(Table13[[#This Row],[lx2]],6)</f>
        <v>95082.531671999997</v>
      </c>
      <c r="Q46" s="8">
        <v>95082.5316720384</v>
      </c>
      <c r="R46" s="9">
        <v>5.2880089080169501E-3</v>
      </c>
      <c r="S46" s="9">
        <f>ROUND(Table13[[#This Row],[qx]],6)</f>
        <v>5.2880000000000002E-3</v>
      </c>
      <c r="T46" s="10">
        <v>13.836322502211182</v>
      </c>
      <c r="U46" s="11">
        <v>0.34112749989470492</v>
      </c>
      <c r="V46" s="11">
        <v>0.14392224637454665</v>
      </c>
      <c r="W46" s="10">
        <v>7.8711908860128581</v>
      </c>
      <c r="X46" s="11">
        <v>0.62518138638033971</v>
      </c>
      <c r="Y46" s="10">
        <v>12.010142694452135</v>
      </c>
      <c r="Z46" s="11">
        <v>0.42808844312132632</v>
      </c>
      <c r="AA46" s="11">
        <v>0.75760448769442323</v>
      </c>
      <c r="AB46" s="11">
        <v>0.55932309293767035</v>
      </c>
      <c r="AC46" s="11">
        <v>0.25569177910985391</v>
      </c>
      <c r="AD46" s="7">
        <v>64</v>
      </c>
    </row>
    <row r="47" spans="7:30">
      <c r="G47" s="7"/>
      <c r="H47" s="8"/>
      <c r="O47" s="7">
        <v>65</v>
      </c>
      <c r="P47" s="7">
        <f>ROUND(Table13[[#This Row],[lx2]],6)</f>
        <v>94579.734398000001</v>
      </c>
      <c r="Q47" s="8">
        <v>94579.734397559863</v>
      </c>
      <c r="R47" s="9">
        <v>5.9146520295545457E-3</v>
      </c>
      <c r="S47" s="9">
        <f>ROUND(Table13[[#This Row],[qx]],6)</f>
        <v>5.9150000000000001E-3</v>
      </c>
      <c r="T47" s="10">
        <v>13.549790037743087</v>
      </c>
      <c r="U47" s="11">
        <v>0.35477190296461425</v>
      </c>
      <c r="V47" s="11">
        <v>0.15420168761767428</v>
      </c>
      <c r="W47" s="10">
        <v>7.8435162617604197</v>
      </c>
      <c r="X47" s="11">
        <v>0.62649922563045579</v>
      </c>
      <c r="Y47" s="10">
        <v>11.892011258710387</v>
      </c>
      <c r="Z47" s="11">
        <v>0.43371374958521902</v>
      </c>
      <c r="AA47" s="11">
        <v>0.75455346283435565</v>
      </c>
      <c r="AB47" s="11">
        <v>0.55305221749165034</v>
      </c>
      <c r="AC47" s="11">
        <v>0.24381479555584576</v>
      </c>
      <c r="AD47" s="7">
        <v>65</v>
      </c>
    </row>
    <row r="48" spans="7:30">
      <c r="G48" s="7"/>
      <c r="H48" s="8"/>
      <c r="O48" s="7">
        <v>66</v>
      </c>
      <c r="P48" s="7">
        <f>ROUND(Table13[[#This Row],[lx2]],6)</f>
        <v>94020.328179999997</v>
      </c>
      <c r="Q48" s="8">
        <v>94020.328179550605</v>
      </c>
      <c r="R48" s="9">
        <v>6.6185276792443126E-3</v>
      </c>
      <c r="S48" s="9">
        <f>ROUND(Table13[[#This Row],[qx]],6)</f>
        <v>6.6189999999999999E-3</v>
      </c>
      <c r="T48" s="10">
        <v>13.25568228777677</v>
      </c>
      <c r="U48" s="11">
        <v>0.36877703391539118</v>
      </c>
      <c r="V48" s="11">
        <v>0.16506903446866816</v>
      </c>
      <c r="W48" s="10">
        <v>7.812605747656157</v>
      </c>
      <c r="X48" s="11">
        <v>0.62797115487351585</v>
      </c>
      <c r="Y48" s="10">
        <v>11.762186597812294</v>
      </c>
      <c r="Z48" s="11">
        <v>0.43989587629465199</v>
      </c>
      <c r="AA48" s="11">
        <v>0.75113877539706575</v>
      </c>
      <c r="AB48" s="11">
        <v>0.54608763816551709</v>
      </c>
      <c r="AC48" s="11">
        <v>0.23112233496365533</v>
      </c>
      <c r="AD48" s="7">
        <v>66</v>
      </c>
    </row>
    <row r="49" spans="7:30">
      <c r="G49" s="7"/>
      <c r="H49" s="8"/>
      <c r="O49" s="7">
        <v>67</v>
      </c>
      <c r="P49" s="7">
        <f>ROUND(Table13[[#This Row],[lx2]],6)</f>
        <v>93398.052035000001</v>
      </c>
      <c r="Q49" s="8">
        <v>93398.052035082612</v>
      </c>
      <c r="R49" s="9">
        <v>7.4090890062679104E-3</v>
      </c>
      <c r="S49" s="9">
        <f>ROUND(Table13[[#This Row],[qx]],6)</f>
        <v>7.4089999999999998E-3</v>
      </c>
      <c r="T49" s="10">
        <v>12.954204160967555</v>
      </c>
      <c r="U49" s="11">
        <v>0.38313313519202052</v>
      </c>
      <c r="V49" s="11">
        <v>0.176538507822941</v>
      </c>
      <c r="W49" s="10">
        <v>7.7781076760588963</v>
      </c>
      <c r="X49" s="11">
        <v>0.62961392018767115</v>
      </c>
      <c r="Y49" s="10">
        <v>11.619880882666196</v>
      </c>
      <c r="Z49" s="11">
        <v>0.44667233892065672</v>
      </c>
      <c r="AA49" s="11">
        <v>0.74731910928588552</v>
      </c>
      <c r="AB49" s="11">
        <v>0.53836408859292828</v>
      </c>
      <c r="AC49" s="11">
        <v>0.21764301162784538</v>
      </c>
      <c r="AD49" s="7">
        <v>67</v>
      </c>
    </row>
    <row r="50" spans="7:30">
      <c r="G50" s="7"/>
      <c r="H50" s="8"/>
      <c r="O50" s="7">
        <v>68</v>
      </c>
      <c r="P50" s="7">
        <f>ROUND(Table13[[#This Row],[lx2]],6)</f>
        <v>92706.057555000007</v>
      </c>
      <c r="Q50" s="8">
        <v>92706.05755454264</v>
      </c>
      <c r="R50" s="9">
        <v>8.2969289522332179E-3</v>
      </c>
      <c r="S50" s="9">
        <f>ROUND(Table13[[#This Row],[qx]],6)</f>
        <v>8.2970000000000006E-3</v>
      </c>
      <c r="T50" s="10">
        <v>12.645606795300582</v>
      </c>
      <c r="U50" s="11">
        <v>0.39782824784282877</v>
      </c>
      <c r="V50" s="11">
        <v>0.18862213404824013</v>
      </c>
      <c r="W50" s="10">
        <v>7.7396390273141726</v>
      </c>
      <c r="X50" s="11">
        <v>0.63144576060408653</v>
      </c>
      <c r="Y50" s="10">
        <v>11.464340407485961</v>
      </c>
      <c r="Z50" s="11">
        <v>0.45407902821495366</v>
      </c>
      <c r="AA50" s="11">
        <v>0.74304898546418097</v>
      </c>
      <c r="AB50" s="11">
        <v>0.52981313783397044</v>
      </c>
      <c r="AC50" s="11">
        <v>0.20342835427842881</v>
      </c>
      <c r="AD50" s="7">
        <v>68</v>
      </c>
    </row>
    <row r="51" spans="7:30">
      <c r="G51" s="7"/>
      <c r="H51" s="8"/>
      <c r="O51" s="7">
        <v>69</v>
      </c>
      <c r="P51" s="7">
        <f>ROUND(Table13[[#This Row],[lx2]],6)</f>
        <v>91936.881982000006</v>
      </c>
      <c r="Q51" s="8">
        <v>91936.881981570958</v>
      </c>
      <c r="R51" s="9">
        <v>9.2939131268063857E-3</v>
      </c>
      <c r="S51" s="9">
        <f>ROUND(Table13[[#This Row],[qx]],6)</f>
        <v>9.2940000000000002E-3</v>
      </c>
      <c r="T51" s="10">
        <v>12.330189844170238</v>
      </c>
      <c r="U51" s="11">
        <v>0.41284810265855942</v>
      </c>
      <c r="V51" s="11">
        <v>0.20132938947643408</v>
      </c>
      <c r="W51" s="10">
        <v>7.6967844471239895</v>
      </c>
      <c r="X51" s="11">
        <v>0.63348645489885724</v>
      </c>
      <c r="Y51" s="10">
        <v>11.294869933213194</v>
      </c>
      <c r="Z51" s="11">
        <v>0.46214905079937108</v>
      </c>
      <c r="AA51" s="11">
        <v>0.73827848438415167</v>
      </c>
      <c r="AB51" s="11">
        <v>0.5203638849726141</v>
      </c>
      <c r="AC51" s="11">
        <v>0.18855624579657707</v>
      </c>
      <c r="AD51" s="7">
        <v>69</v>
      </c>
    </row>
    <row r="52" spans="7:30">
      <c r="G52" s="7"/>
      <c r="H52" s="8"/>
      <c r="O52" s="7">
        <v>70</v>
      </c>
      <c r="P52" s="7">
        <f>ROUND(Table13[[#This Row],[lx2]],6)</f>
        <v>91082.428587000002</v>
      </c>
      <c r="Q52" s="8">
        <v>91082.428587284783</v>
      </c>
      <c r="R52" s="9">
        <v>1.041332696314734E-2</v>
      </c>
      <c r="S52" s="9">
        <f>ROUND(Table13[[#This Row],[qx]],6)</f>
        <v>1.0413E-2</v>
      </c>
      <c r="T52" s="10">
        <v>12.008303465588256</v>
      </c>
      <c r="U52" s="11">
        <v>0.42817602544817768</v>
      </c>
      <c r="V52" s="11">
        <v>0.21466683367433825</v>
      </c>
      <c r="W52" s="10">
        <v>7.6490957803829343</v>
      </c>
      <c r="X52" s="11">
        <v>0.63575734379128845</v>
      </c>
      <c r="Y52" s="10">
        <v>11.110860863590503</v>
      </c>
      <c r="Z52" s="11">
        <v>0.47091138744807071</v>
      </c>
      <c r="AA52" s="11">
        <v>0.73295299105009859</v>
      </c>
      <c r="AB52" s="11">
        <v>0.50994394579573599</v>
      </c>
      <c r="AC52" s="11">
        <v>0.17313385927456582</v>
      </c>
      <c r="AD52" s="7">
        <v>70</v>
      </c>
    </row>
    <row r="53" spans="7:30">
      <c r="G53" s="7"/>
      <c r="H53" s="8"/>
      <c r="O53" s="7">
        <v>71</v>
      </c>
      <c r="P53" s="7">
        <f>ROUND(Table13[[#This Row],[lx2]],6)</f>
        <v>90133.957477999997</v>
      </c>
      <c r="Q53" s="8">
        <v>90133.957477807868</v>
      </c>
      <c r="R53" s="9">
        <v>1.1670038358202683E-2</v>
      </c>
      <c r="S53" s="9">
        <f>ROUND(Table13[[#This Row],[qx]],6)</f>
        <v>1.167E-2</v>
      </c>
      <c r="T53" s="10">
        <v>11.680349941856196</v>
      </c>
      <c r="U53" s="11">
        <v>0.44379285991160911</v>
      </c>
      <c r="V53" s="11">
        <v>0.22863773667087839</v>
      </c>
      <c r="W53" s="10">
        <v>7.5960923053049934</v>
      </c>
      <c r="X53" s="11">
        <v>0.63828131879499994</v>
      </c>
      <c r="Y53" s="10">
        <v>10.91182283798419</v>
      </c>
      <c r="Z53" s="11">
        <v>0.48038938866741898</v>
      </c>
      <c r="AA53" s="11">
        <v>0.72701297823008137</v>
      </c>
      <c r="AB53" s="11">
        <v>0.49848079287713831</v>
      </c>
      <c r="AC53" s="11">
        <v>0.15729966287711064</v>
      </c>
      <c r="AD53" s="7">
        <v>71</v>
      </c>
    </row>
    <row r="54" spans="7:30">
      <c r="G54" s="7"/>
      <c r="H54" s="8"/>
      <c r="O54" s="7">
        <v>72</v>
      </c>
      <c r="P54" s="7">
        <f>ROUND(Table13[[#This Row],[lx2]],6)</f>
        <v>89082.090737000006</v>
      </c>
      <c r="Q54" s="8">
        <v>89082.090736665239</v>
      </c>
      <c r="R54" s="9">
        <v>1.3080677008737163E-2</v>
      </c>
      <c r="S54" s="9">
        <f>ROUND(Table13[[#This Row],[qx]],6)</f>
        <v>1.3081000000000001E-2</v>
      </c>
      <c r="T54" s="10">
        <v>11.346784853430817</v>
      </c>
      <c r="U54" s="11">
        <v>0.45967691174138903</v>
      </c>
      <c r="V54" s="11">
        <v>0.24324170636503539</v>
      </c>
      <c r="W54" s="10">
        <v>7.5372618884452134</v>
      </c>
      <c r="X54" s="11">
        <v>0.64108276721689417</v>
      </c>
      <c r="Y54" s="10">
        <v>10.697417903168061</v>
      </c>
      <c r="Z54" s="11">
        <v>0.490599147468187</v>
      </c>
      <c r="AA54" s="11">
        <v>0.72039384769295134</v>
      </c>
      <c r="AB54" s="11">
        <v>0.48590351485930477</v>
      </c>
      <c r="AC54" s="11">
        <v>0.14122398133441016</v>
      </c>
      <c r="AD54" s="7">
        <v>72</v>
      </c>
    </row>
    <row r="55" spans="7:30">
      <c r="G55" s="7"/>
      <c r="H55" s="8"/>
      <c r="O55" s="7">
        <v>73</v>
      </c>
      <c r="P55" s="7">
        <f>ROUND(Table13[[#This Row],[lx2]],6)</f>
        <v>87916.836679999993</v>
      </c>
      <c r="Q55" s="8">
        <v>87916.836680475899</v>
      </c>
      <c r="R55" s="9">
        <v>1.4663831624937007E-2</v>
      </c>
      <c r="S55" s="9">
        <f>ROUND(Table13[[#This Row],[qx]],6)</f>
        <v>1.4664E-2</v>
      </c>
      <c r="T55" s="10">
        <v>11.008117728584121</v>
      </c>
      <c r="U55" s="11">
        <v>0.47580391768646979</v>
      </c>
      <c r="V55" s="11">
        <v>0.25847432339813714</v>
      </c>
      <c r="W55" s="10">
        <v>7.4720633203521025</v>
      </c>
      <c r="X55" s="11">
        <v>0.64418746093561374</v>
      </c>
      <c r="Y55" s="10">
        <v>10.467495911840659</v>
      </c>
      <c r="Z55" s="11">
        <v>0.50154781372187274</v>
      </c>
      <c r="AA55" s="11">
        <v>0.71302585455116063</v>
      </c>
      <c r="AB55" s="11">
        <v>0.47214506212715474</v>
      </c>
      <c r="AC55" s="11">
        <v>0.12510754773647614</v>
      </c>
      <c r="AD55" s="7">
        <v>73</v>
      </c>
    </row>
    <row r="56" spans="7:30">
      <c r="G56" s="7"/>
      <c r="H56" s="8"/>
      <c r="O56" s="7">
        <v>74</v>
      </c>
      <c r="P56" s="7">
        <f>ROUND(Table13[[#This Row],[lx2]],6)</f>
        <v>86627.638990000007</v>
      </c>
      <c r="Q56" s="8">
        <v>86627.638990396314</v>
      </c>
      <c r="R56" s="9">
        <v>1.6440266126718006E-2</v>
      </c>
      <c r="S56" s="9">
        <f>ROUND(Table13[[#This Row],[qx]],6)</f>
        <v>1.644E-2</v>
      </c>
      <c r="T56" s="10">
        <v>10.664912090198758</v>
      </c>
      <c r="U56" s="11">
        <v>0.49214704332386805</v>
      </c>
      <c r="V56" s="11">
        <v>0.27432679180677288</v>
      </c>
      <c r="W56" s="10">
        <v>7.3999301310817014</v>
      </c>
      <c r="X56" s="11">
        <v>0.64762237471039474</v>
      </c>
      <c r="Y56" s="10">
        <v>10.222129214201392</v>
      </c>
      <c r="Z56" s="11">
        <v>0.51323194218088553</v>
      </c>
      <c r="AA56" s="11">
        <v>0.70483414589372062</v>
      </c>
      <c r="AB56" s="11">
        <v>0.45714504253152216</v>
      </c>
      <c r="AC56" s="11">
        <v>0.10917748347160167</v>
      </c>
      <c r="AD56" s="7">
        <v>74</v>
      </c>
    </row>
    <row r="57" spans="7:30">
      <c r="G57" s="7"/>
      <c r="H57" s="8"/>
      <c r="O57" s="7">
        <v>75</v>
      </c>
      <c r="P57" s="7">
        <f>ROUND(Table13[[#This Row],[lx2]],6)</f>
        <v>85203.457551</v>
      </c>
      <c r="Q57" s="8">
        <v>85203.457551464948</v>
      </c>
      <c r="R57" s="9">
        <v>1.8433155787278888E-2</v>
      </c>
      <c r="S57" s="9">
        <f>ROUND(Table13[[#This Row],[qx]],6)</f>
        <v>1.8433000000000001E-2</v>
      </c>
      <c r="T57" s="10">
        <v>10.317784823037648</v>
      </c>
      <c r="U57" s="11">
        <v>0.5086769131886828</v>
      </c>
      <c r="V57" s="11">
        <v>0.29078561473226894</v>
      </c>
      <c r="W57" s="10">
        <v>7.3202762214963721</v>
      </c>
      <c r="X57" s="11">
        <v>0.65141541802398173</v>
      </c>
      <c r="Y57" s="10">
        <v>9.9616441128312445</v>
      </c>
      <c r="Z57" s="11">
        <v>0.52563599462708299</v>
      </c>
      <c r="AA57" s="11">
        <v>0.69573895191442148</v>
      </c>
      <c r="AB57" s="11">
        <v>0.44085311991272624</v>
      </c>
      <c r="AC57" s="11">
        <v>9.3680239913537786E-2</v>
      </c>
      <c r="AD57" s="7">
        <v>75</v>
      </c>
    </row>
    <row r="58" spans="7:30">
      <c r="G58" s="7"/>
      <c r="H58" s="8"/>
      <c r="O58" s="7">
        <v>76</v>
      </c>
      <c r="P58" s="7">
        <f>ROUND(Table13[[#This Row],[lx2]],6)</f>
        <v>83632.888944999999</v>
      </c>
      <c r="Q58" s="8">
        <v>83632.888944803984</v>
      </c>
      <c r="R58" s="9">
        <v>2.0668344063542565E-2</v>
      </c>
      <c r="S58" s="9">
        <f>ROUND(Table13[[#This Row],[qx]],6)</f>
        <v>2.0667999999999999E-2</v>
      </c>
      <c r="T58" s="10">
        <v>9.9674047894686773</v>
      </c>
      <c r="U58" s="11">
        <v>0.52536167669196721</v>
      </c>
      <c r="V58" s="11">
        <v>0.30783230529490591</v>
      </c>
      <c r="W58" s="10">
        <v>7.2325036754614001</v>
      </c>
      <c r="X58" s="11">
        <v>0.6555950630732662</v>
      </c>
      <c r="Y58" s="10">
        <v>9.6866460256286615</v>
      </c>
      <c r="Z58" s="11">
        <v>0.53873114163672986</v>
      </c>
      <c r="AA58" s="11">
        <v>0.68565597562053637</v>
      </c>
      <c r="AB58" s="11">
        <v>0.42323304687882896</v>
      </c>
      <c r="AC58" s="11">
        <v>7.8871256264526096E-2</v>
      </c>
      <c r="AD58" s="7">
        <v>76</v>
      </c>
    </row>
    <row r="59" spans="7:30">
      <c r="G59" s="7"/>
      <c r="H59" s="8"/>
      <c r="O59" s="7">
        <v>77</v>
      </c>
      <c r="P59" s="7">
        <f>ROUND(Table13[[#This Row],[lx2]],6)</f>
        <v>81904.335621000006</v>
      </c>
      <c r="Q59" s="8">
        <v>81904.335621064733</v>
      </c>
      <c r="R59" s="9">
        <v>2.3174620518370936E-2</v>
      </c>
      <c r="S59" s="9">
        <f>ROUND(Table13[[#This Row],[qx]],6)</f>
        <v>2.3175000000000001E-2</v>
      </c>
      <c r="T59" s="10">
        <v>9.6144906292634342</v>
      </c>
      <c r="U59" s="11">
        <v>0.54216711289221697</v>
      </c>
      <c r="V59" s="11">
        <v>0.32544314338468672</v>
      </c>
      <c r="W59" s="10">
        <v>7.1360131331348313</v>
      </c>
      <c r="X59" s="11">
        <v>0.660189850803103</v>
      </c>
      <c r="Y59" s="10">
        <v>9.3980349661902718</v>
      </c>
      <c r="Z59" s="11">
        <v>0.55247452541951048</v>
      </c>
      <c r="AA59" s="11">
        <v>0.6744970357748088</v>
      </c>
      <c r="AB59" s="11">
        <v>0.40426732807657811</v>
      </c>
      <c r="AC59" s="11">
        <v>6.5001457857087441E-2</v>
      </c>
      <c r="AD59" s="7">
        <v>77</v>
      </c>
    </row>
    <row r="60" spans="7:30">
      <c r="G60" s="7"/>
      <c r="H60" s="8"/>
      <c r="O60" s="7">
        <v>78</v>
      </c>
      <c r="P60" s="7">
        <f>ROUND(Table13[[#This Row],[lx2]],6)</f>
        <v>80006.233724000005</v>
      </c>
      <c r="Q60" s="8">
        <v>80006.23372423726</v>
      </c>
      <c r="R60" s="9">
        <v>2.5984019763202637E-2</v>
      </c>
      <c r="S60" s="9">
        <f>ROUND(Table13[[#This Row],[qx]],6)</f>
        <v>2.5984E-2</v>
      </c>
      <c r="T60" s="10">
        <v>9.2598076900158155</v>
      </c>
      <c r="U60" s="11">
        <v>0.55905677666591314</v>
      </c>
      <c r="V60" s="11">
        <v>0.34358898950941752</v>
      </c>
      <c r="W60" s="10">
        <v>7.0302170976722973</v>
      </c>
      <c r="X60" s="11">
        <v>0.66522775725369987</v>
      </c>
      <c r="Y60" s="10">
        <v>9.0970079523991796</v>
      </c>
      <c r="Z60" s="11">
        <v>0.56680914512384817</v>
      </c>
      <c r="AA60" s="11">
        <v>0.66217102663740457</v>
      </c>
      <c r="AB60" s="11">
        <v>0.38396245723558831</v>
      </c>
      <c r="AC60" s="11">
        <v>5.2301238597327084E-2</v>
      </c>
      <c r="AD60" s="7">
        <v>78</v>
      </c>
    </row>
    <row r="61" spans="7:30">
      <c r="O61" s="7">
        <v>79</v>
      </c>
      <c r="P61" s="7">
        <f>ROUND(Table13[[#This Row],[lx2]],6)</f>
        <v>77927.350166000004</v>
      </c>
      <c r="Q61" s="8">
        <v>77927.350165967277</v>
      </c>
      <c r="R61" s="9">
        <v>2.9132140693127417E-2</v>
      </c>
      <c r="S61" s="9">
        <f>ROUND(Table13[[#This Row],[qx]],6)</f>
        <v>2.9132000000000002E-2</v>
      </c>
      <c r="T61" s="10">
        <v>8.9041640491443736</v>
      </c>
      <c r="U61" s="11">
        <v>0.57599218813598174</v>
      </c>
      <c r="V61" s="11">
        <v>0.36223516690676261</v>
      </c>
      <c r="W61" s="10">
        <v>6.9145565055472007</v>
      </c>
      <c r="X61" s="11">
        <v>0.67073540449775204</v>
      </c>
      <c r="Y61" s="10">
        <v>8.7850454450101108</v>
      </c>
      <c r="Z61" s="11">
        <v>0.58166450261856573</v>
      </c>
      <c r="AA61" s="11">
        <v>0.64858526675359651</v>
      </c>
      <c r="AB61" s="11">
        <v>0.36235459693076211</v>
      </c>
      <c r="AC61" s="11">
        <v>4.0963199583019347E-2</v>
      </c>
      <c r="AD61" s="7">
        <v>79</v>
      </c>
    </row>
    <row r="62" spans="7:30">
      <c r="O62" s="7">
        <v>80</v>
      </c>
      <c r="P62" s="7">
        <f>ROUND(Table13[[#This Row],[lx2]],6)</f>
        <v>75657.159637000004</v>
      </c>
      <c r="Q62" s="8">
        <v>75657.159637089717</v>
      </c>
      <c r="R62" s="9">
        <v>3.2658484402023236E-2</v>
      </c>
      <c r="S62" s="9">
        <f>ROUND(Table13[[#This Row],[qx]],6)</f>
        <v>3.2658E-2</v>
      </c>
      <c r="T62" s="10">
        <v>8.5484056064300304</v>
      </c>
      <c r="U62" s="11">
        <v>0.59293306636047427</v>
      </c>
      <c r="V62" s="11">
        <v>0.3813414228027866</v>
      </c>
      <c r="W62" s="10">
        <v>6.7885208006650561</v>
      </c>
      <c r="X62" s="11">
        <v>0.67673710473023507</v>
      </c>
      <c r="Y62" s="10">
        <v>8.4638800203864335</v>
      </c>
      <c r="Z62" s="11">
        <v>0.59695809426731217</v>
      </c>
      <c r="AA62" s="11">
        <v>0.63364731656846041</v>
      </c>
      <c r="AB62" s="11">
        <v>0.339515471655225</v>
      </c>
      <c r="AC62" s="11">
        <v>3.1125556449377006E-2</v>
      </c>
      <c r="AD62" s="7">
        <v>80</v>
      </c>
    </row>
    <row r="63" spans="7:30">
      <c r="O63" s="7">
        <v>81</v>
      </c>
      <c r="P63" s="7">
        <f>ROUND(Table13[[#This Row],[lx2]],6)</f>
        <v>73186.311468999993</v>
      </c>
      <c r="Q63" s="8">
        <v>73186.311469180437</v>
      </c>
      <c r="R63" s="9">
        <v>3.6606807996160229E-2</v>
      </c>
      <c r="S63" s="9">
        <f>ROUND(Table13[[#This Row],[qx]],6)</f>
        <v>3.6607000000000001E-2</v>
      </c>
      <c r="T63" s="10">
        <v>8.193410247519525</v>
      </c>
      <c r="U63" s="11">
        <v>0.60983760726097458</v>
      </c>
      <c r="V63" s="11">
        <v>0.40086197892410602</v>
      </c>
      <c r="W63" s="10">
        <v>6.6516715991029809</v>
      </c>
      <c r="X63" s="11">
        <v>0.68325373337604822</v>
      </c>
      <c r="Y63" s="10">
        <v>8.1354472322143554</v>
      </c>
      <c r="Z63" s="11">
        <v>0.61259775084693502</v>
      </c>
      <c r="AA63" s="11">
        <v>0.61726734970229358</v>
      </c>
      <c r="AB63" s="11">
        <v>0.31555812204760431</v>
      </c>
      <c r="AC63" s="11">
        <v>2.2858622761430334E-2</v>
      </c>
      <c r="AD63" s="7">
        <v>81</v>
      </c>
    </row>
    <row r="64" spans="7:30">
      <c r="G64" s="7"/>
      <c r="H64" s="8"/>
      <c r="O64" s="7">
        <v>82</v>
      </c>
      <c r="P64" s="7">
        <f>ROUND(Table13[[#This Row],[lx2]],6)</f>
        <v>70507.194216999997</v>
      </c>
      <c r="Q64" s="8">
        <v>70507.194217280965</v>
      </c>
      <c r="R64" s="9">
        <v>4.1025490002634779E-2</v>
      </c>
      <c r="S64" s="9">
        <f>ROUND(Table13[[#This Row],[qx]],6)</f>
        <v>4.1024999999999999E-2</v>
      </c>
      <c r="T64" s="10">
        <v>7.8400811035266251</v>
      </c>
      <c r="U64" s="11">
        <v>0.62666280459396984</v>
      </c>
      <c r="V64" s="11">
        <v>0.42074568009408464</v>
      </c>
      <c r="W64" s="10">
        <v>6.5036697988033341</v>
      </c>
      <c r="X64" s="11">
        <v>0.69030143815222189</v>
      </c>
      <c r="Y64" s="10">
        <v>7.8018209077136786</v>
      </c>
      <c r="Z64" s="11">
        <v>0.62848471868030054</v>
      </c>
      <c r="AA64" s="11">
        <v>0.5993611634070235</v>
      </c>
      <c r="AB64" s="11">
        <v>0.2906420246317874</v>
      </c>
      <c r="AC64" s="11">
        <v>1.6156923948758048E-2</v>
      </c>
      <c r="AD64" s="7">
        <v>82</v>
      </c>
    </row>
    <row r="65" spans="7:30">
      <c r="O65" s="7">
        <v>83</v>
      </c>
      <c r="P65" s="7">
        <f>ROUND(Table13[[#This Row],[lx2]],6)</f>
        <v>67614.602025999993</v>
      </c>
      <c r="Q65" s="8">
        <v>67614.602025806074</v>
      </c>
      <c r="R65" s="9">
        <v>4.5967901114349563E-2</v>
      </c>
      <c r="S65" s="9">
        <f>ROUND(Table13[[#This Row],[qx]],6)</f>
        <v>4.5968000000000002E-2</v>
      </c>
      <c r="T65" s="10">
        <v>7.4893389593042352</v>
      </c>
      <c r="U65" s="11">
        <v>0.64336481146170277</v>
      </c>
      <c r="V65" s="11">
        <v>0.44093624793244546</v>
      </c>
      <c r="W65" s="10">
        <v>6.3443056631646995</v>
      </c>
      <c r="X65" s="11">
        <v>0.69789020651596645</v>
      </c>
      <c r="Y65" s="10">
        <v>7.4651376534139864</v>
      </c>
      <c r="Z65" s="11">
        <v>0.64451725459933373</v>
      </c>
      <c r="AA65" s="11">
        <v>0.57985390750997123</v>
      </c>
      <c r="AB65" s="11">
        <v>0.26497692716054083</v>
      </c>
      <c r="AC65" s="11">
        <v>1.0939099432140192E-2</v>
      </c>
      <c r="AD65" s="7">
        <v>83</v>
      </c>
    </row>
    <row r="66" spans="7:30">
      <c r="O66" s="7">
        <v>84</v>
      </c>
      <c r="P66" s="7">
        <f>ROUND(Table13[[#This Row],[lx2]],6)</f>
        <v>64506.500685999999</v>
      </c>
      <c r="Q66" s="8">
        <v>64506.500685997722</v>
      </c>
      <c r="R66" s="9">
        <v>5.1492771533953374E-2</v>
      </c>
      <c r="S66" s="9">
        <f>ROUND(Table13[[#This Row],[qx]],6)</f>
        <v>5.1492999999999997E-2</v>
      </c>
      <c r="T66" s="10">
        <v>7.142113892423807</v>
      </c>
      <c r="U66" s="11">
        <v>0.65989933845600879</v>
      </c>
      <c r="V66" s="11">
        <v>0.46137264432224234</v>
      </c>
      <c r="W66" s="10">
        <v>6.173530981526695</v>
      </c>
      <c r="X66" s="11">
        <v>0.70602233421301419</v>
      </c>
      <c r="Y66" s="10">
        <v>7.1275176154250781</v>
      </c>
      <c r="Z66" s="11">
        <v>0.66059439926547214</v>
      </c>
      <c r="AA66" s="11">
        <v>0.55868459477113575</v>
      </c>
      <c r="AB66" s="11">
        <v>0.2388246033841073</v>
      </c>
      <c r="AC66" s="11">
        <v>7.0567006920884984E-3</v>
      </c>
      <c r="AD66" s="7">
        <v>84</v>
      </c>
    </row>
    <row r="67" spans="7:30">
      <c r="O67" s="7">
        <v>85</v>
      </c>
      <c r="P67" s="7">
        <f>ROUND(Table13[[#This Row],[lx2]],6)</f>
        <v>61184.882184000002</v>
      </c>
      <c r="Q67" s="8">
        <v>61184.882183718837</v>
      </c>
      <c r="R67" s="9">
        <v>5.7664543071334173E-2</v>
      </c>
      <c r="S67" s="9">
        <f>ROUND(Table13[[#This Row],[qx]],6)</f>
        <v>5.7665000000000001E-2</v>
      </c>
      <c r="T67" s="10">
        <v>6.799336255428293</v>
      </c>
      <c r="U67" s="11">
        <v>0.67622208307484288</v>
      </c>
      <c r="V67" s="11">
        <v>0.48198954642725123</v>
      </c>
      <c r="W67" s="10">
        <v>5.9914918870434049</v>
      </c>
      <c r="X67" s="11">
        <v>0.71469086252174241</v>
      </c>
      <c r="Y67" s="10">
        <v>6.7909899245998231</v>
      </c>
      <c r="Z67" s="11">
        <v>0.67661952740000808</v>
      </c>
      <c r="AA67" s="11">
        <v>0.53581142502722678</v>
      </c>
      <c r="AB67" s="11">
        <v>0.21249762263695271</v>
      </c>
      <c r="AC67" s="11">
        <v>4.3113642933723375E-3</v>
      </c>
      <c r="AD67" s="7">
        <v>85</v>
      </c>
    </row>
    <row r="68" spans="7:30">
      <c r="O68" s="7">
        <v>86</v>
      </c>
      <c r="P68" s="7">
        <f>ROUND(Table13[[#This Row],[lx2]],6)</f>
        <v>57656.68391</v>
      </c>
      <c r="Q68" s="8">
        <v>57656.683909721272</v>
      </c>
      <c r="R68" s="9">
        <v>6.4553690299161803E-2</v>
      </c>
      <c r="S68" s="9">
        <f>ROUND(Table13[[#This Row],[qx]],6)</f>
        <v>6.4554E-2</v>
      </c>
      <c r="T68" s="10">
        <v>6.4619271443382233</v>
      </c>
      <c r="U68" s="11">
        <v>0.69228918360294145</v>
      </c>
      <c r="V68" s="11">
        <v>0.50271793168934242</v>
      </c>
      <c r="W68" s="10">
        <v>5.7985603162738801</v>
      </c>
      <c r="X68" s="11">
        <v>0.72387808017743405</v>
      </c>
      <c r="Y68" s="10">
        <v>6.4574311712421233</v>
      </c>
      <c r="Z68" s="11">
        <v>0.6925032775598986</v>
      </c>
      <c r="AA68" s="11">
        <v>0.51121790614682139</v>
      </c>
      <c r="AB68" s="11">
        <v>0.18635420094477356</v>
      </c>
      <c r="AC68" s="11">
        <v>2.4779546772575609E-3</v>
      </c>
      <c r="AD68" s="7">
        <v>86</v>
      </c>
    </row>
    <row r="69" spans="7:30">
      <c r="O69" s="7">
        <v>87</v>
      </c>
      <c r="P69" s="7">
        <f>ROUND(Table13[[#This Row],[lx2]],6)</f>
        <v>53934.732193000003</v>
      </c>
      <c r="Q69" s="8">
        <v>53934.732192936463</v>
      </c>
      <c r="R69" s="9">
        <v>7.2236990358998554E-2</v>
      </c>
      <c r="S69" s="9">
        <f>ROUND(Table13[[#This Row],[qx]],6)</f>
        <v>7.2236999999999996E-2</v>
      </c>
      <c r="T69" s="10">
        <v>6.1307885253074899</v>
      </c>
      <c r="U69" s="11">
        <v>0.7080576892710716</v>
      </c>
      <c r="V69" s="11">
        <v>0.52348576749952125</v>
      </c>
      <c r="W69" s="10">
        <v>5.5953614748381506</v>
      </c>
      <c r="X69" s="11">
        <v>0.73355421548389743</v>
      </c>
      <c r="Y69" s="10">
        <v>6.1285233826501173</v>
      </c>
      <c r="Z69" s="11">
        <v>0.70816555320713692</v>
      </c>
      <c r="AA69" s="11">
        <v>0.48491968178194034</v>
      </c>
      <c r="AB69" s="11">
        <v>0.16078830353754076</v>
      </c>
      <c r="AC69" s="11">
        <v>1.3296806474037413E-3</v>
      </c>
      <c r="AD69" s="7">
        <v>87</v>
      </c>
    </row>
    <row r="70" spans="7:30">
      <c r="G70" s="7"/>
      <c r="H70" s="8"/>
      <c r="O70" s="7">
        <v>88</v>
      </c>
      <c r="P70" s="7">
        <f>ROUND(Table13[[#This Row],[lx2]],6)</f>
        <v>50038.649464000002</v>
      </c>
      <c r="Q70" s="8">
        <v>50038.649463500144</v>
      </c>
      <c r="R70" s="9">
        <v>8.0797715318629337E-2</v>
      </c>
      <c r="S70" s="9">
        <f>ROUND(Table13[[#This Row],[qx]],6)</f>
        <v>8.0797999999999995E-2</v>
      </c>
      <c r="T70" s="10">
        <v>5.8067932172220313</v>
      </c>
      <c r="U70" s="11">
        <v>0.72348603727514105</v>
      </c>
      <c r="V70" s="11">
        <v>0.54421879624689651</v>
      </c>
      <c r="W70" s="10">
        <v>5.3827941137973285</v>
      </c>
      <c r="X70" s="11">
        <v>0.74367647077155552</v>
      </c>
      <c r="Y70" s="10">
        <v>5.8057345038434427</v>
      </c>
      <c r="Z70" s="11">
        <v>0.72353645219793106</v>
      </c>
      <c r="AA70" s="11">
        <v>0.45697187468894351</v>
      </c>
      <c r="AB70" s="11">
        <v>0.13621445954346661</v>
      </c>
      <c r="AC70" s="11">
        <v>6.6050853191088586E-4</v>
      </c>
      <c r="AD70" s="7">
        <v>88</v>
      </c>
    </row>
    <row r="71" spans="7:30">
      <c r="G71" s="7"/>
      <c r="H71" s="8"/>
      <c r="O71" s="7">
        <v>89</v>
      </c>
      <c r="P71" s="7">
        <f>ROUND(Table13[[#This Row],[lx2]],6)</f>
        <v>45995.640909000002</v>
      </c>
      <c r="Q71" s="8">
        <v>45995.640909219575</v>
      </c>
      <c r="R71" s="9">
        <v>9.0325714205150787E-2</v>
      </c>
      <c r="S71" s="9">
        <f>ROUND(Table13[[#This Row],[qx]],6)</f>
        <v>9.0326000000000004E-2</v>
      </c>
      <c r="T71" s="10">
        <v>5.4907749493166849</v>
      </c>
      <c r="U71" s="11">
        <v>0.73853452622301474</v>
      </c>
      <c r="V71" s="11">
        <v>0.56484140237265534</v>
      </c>
      <c r="W71" s="10">
        <v>5.1620400439415937</v>
      </c>
      <c r="X71" s="11">
        <v>0.75418856933611433</v>
      </c>
      <c r="Y71" s="10">
        <v>5.4903200819866314</v>
      </c>
      <c r="Z71" s="11">
        <v>0.7385561865720649</v>
      </c>
      <c r="AA71" s="11">
        <v>0.42747662208574294</v>
      </c>
      <c r="AB71" s="11">
        <v>0.11304727449296439</v>
      </c>
      <c r="AC71" s="11">
        <v>3.0083597549102926E-4</v>
      </c>
      <c r="AD71" s="7">
        <v>89</v>
      </c>
    </row>
    <row r="72" spans="7:30">
      <c r="G72" s="7"/>
      <c r="H72" s="8"/>
      <c r="O72" s="7">
        <v>90</v>
      </c>
      <c r="P72" s="7">
        <f>ROUND(Table13[[#This Row],[lx2]],6)</f>
        <v>41841.051793999999</v>
      </c>
      <c r="Q72" s="8">
        <v>41841.051793770668</v>
      </c>
      <c r="R72" s="9">
        <v>0.10091734390601759</v>
      </c>
      <c r="S72" s="9">
        <f>ROUND(Table13[[#This Row],[qx]],6)</f>
        <v>0.10091700000000001</v>
      </c>
      <c r="T72" s="10">
        <v>5.1835187279833939</v>
      </c>
      <c r="U72" s="11">
        <v>0.75316577485793335</v>
      </c>
      <c r="V72" s="11">
        <v>0.58527754408875521</v>
      </c>
      <c r="W72" s="10">
        <v>4.9345592751740313</v>
      </c>
      <c r="X72" s="11">
        <v>0.76502098689647435</v>
      </c>
      <c r="Y72" s="10">
        <v>5.1833409358606355</v>
      </c>
      <c r="Z72" s="11">
        <v>0.75317424114949327</v>
      </c>
      <c r="AA72" s="11">
        <v>0.39659031650203208</v>
      </c>
      <c r="AB72" s="11">
        <v>9.1676400776765588E-2</v>
      </c>
      <c r="AC72" s="11">
        <v>1.2428796418922008E-4</v>
      </c>
      <c r="AD72" s="7">
        <v>90</v>
      </c>
    </row>
    <row r="73" spans="7:30">
      <c r="G73" s="7"/>
      <c r="H73" s="8"/>
      <c r="O73" s="7">
        <v>91</v>
      </c>
      <c r="P73" s="7">
        <f>ROUND(Table13[[#This Row],[lx2]],6)</f>
        <v>37618.563980999999</v>
      </c>
      <c r="Q73" s="8">
        <v>37618.563980509221</v>
      </c>
      <c r="R73" s="9">
        <v>0.11267519902962353</v>
      </c>
      <c r="S73" s="9">
        <f>ROUND(Table13[[#This Row],[qx]],6)</f>
        <v>0.112675</v>
      </c>
      <c r="T73" s="10">
        <v>4.8857517544231097</v>
      </c>
      <c r="U73" s="11">
        <v>0.76734515455128027</v>
      </c>
      <c r="V73" s="11">
        <v>0.60545172878402542</v>
      </c>
      <c r="W73" s="10">
        <v>4.7020676364892813</v>
      </c>
      <c r="X73" s="11">
        <v>0.77609201731003408</v>
      </c>
      <c r="Y73" s="10">
        <v>4.8856892692154181</v>
      </c>
      <c r="Z73" s="11">
        <v>0.7673481300373608</v>
      </c>
      <c r="AA73" s="11">
        <v>0.36452987797194408</v>
      </c>
      <c r="AB73" s="11">
        <v>7.2438708321321335E-2</v>
      </c>
      <c r="AC73" s="11">
        <v>4.6017677103374037E-5</v>
      </c>
      <c r="AD73" s="7">
        <v>91</v>
      </c>
    </row>
    <row r="74" spans="7:30">
      <c r="G74" s="7"/>
      <c r="H74" s="8"/>
      <c r="O74" s="7">
        <v>92</v>
      </c>
      <c r="P74" s="7">
        <f>ROUND(Table13[[#This Row],[lx2]],6)</f>
        <v>33379.884796999999</v>
      </c>
      <c r="Q74" s="8">
        <v>33379.884796796716</v>
      </c>
      <c r="R74" s="9">
        <v>0.12570758063527576</v>
      </c>
      <c r="S74" s="9">
        <f>ROUND(Table13[[#This Row],[qx]],6)</f>
        <v>0.12570799999999999</v>
      </c>
      <c r="T74" s="10">
        <v>4.5981351334734972</v>
      </c>
      <c r="U74" s="11">
        <v>0.78104118412030943</v>
      </c>
      <c r="V74" s="11">
        <v>0.62529000806468815</v>
      </c>
      <c r="W74" s="10">
        <v>4.4664948592859703</v>
      </c>
      <c r="X74" s="11">
        <v>0.78730976860542967</v>
      </c>
      <c r="Y74" s="10">
        <v>4.5981156469144615</v>
      </c>
      <c r="Z74" s="11">
        <v>0.78104211205169205</v>
      </c>
      <c r="AA74" s="11">
        <v>0.33157718603355091</v>
      </c>
      <c r="AB74" s="11">
        <v>5.5590460358329638E-2</v>
      </c>
      <c r="AC74" s="11">
        <v>1.5063079458916924E-5</v>
      </c>
      <c r="AD74" s="7">
        <v>92</v>
      </c>
    </row>
    <row r="75" spans="7:30">
      <c r="G75" s="7"/>
      <c r="H75" s="8"/>
      <c r="O75" s="7">
        <v>93</v>
      </c>
      <c r="P75" s="7">
        <f>ROUND(Table13[[#This Row],[lx2]],6)</f>
        <v>29183.780236999999</v>
      </c>
      <c r="Q75" s="8">
        <v>29183.780237107178</v>
      </c>
      <c r="R75" s="9">
        <v>0.14012763272015649</v>
      </c>
      <c r="S75" s="9">
        <f>ROUND(Table13[[#This Row],[qx]],6)</f>
        <v>0.140128</v>
      </c>
      <c r="T75" s="10">
        <v>4.3212566030165993</v>
      </c>
      <c r="U75" s="11">
        <v>0.79422587604682837</v>
      </c>
      <c r="V75" s="11">
        <v>0.64472096608777485</v>
      </c>
      <c r="W75" s="10">
        <v>4.2299229682371982</v>
      </c>
      <c r="X75" s="11">
        <v>0.79857509675060945</v>
      </c>
      <c r="Y75" s="10">
        <v>4.3212512905451055</v>
      </c>
      <c r="Z75" s="11">
        <v>0.79422612902166145</v>
      </c>
      <c r="AA75" s="11">
        <v>0.29808061959214999</v>
      </c>
      <c r="AB75" s="11">
        <v>4.1283214917472985E-2</v>
      </c>
      <c r="AC75" s="11">
        <v>4.2930059155150458E-6</v>
      </c>
      <c r="AD75" s="7">
        <v>93</v>
      </c>
    </row>
    <row r="76" spans="7:30">
      <c r="G76" s="7"/>
      <c r="H76" s="8"/>
      <c r="O76" s="7">
        <v>94</v>
      </c>
      <c r="P76" s="7">
        <f>ROUND(Table13[[#This Row],[lx2]],6)</f>
        <v>25094.326198999999</v>
      </c>
      <c r="Q76" s="8">
        <v>25094.326198656061</v>
      </c>
      <c r="R76" s="9">
        <v>0.15605206395409221</v>
      </c>
      <c r="S76" s="9">
        <f>ROUND(Table13[[#This Row],[qx]],6)</f>
        <v>0.156052</v>
      </c>
      <c r="T76" s="10">
        <v>4.0556244925038847</v>
      </c>
      <c r="U76" s="11">
        <v>0.80687502416648149</v>
      </c>
      <c r="V76" s="11">
        <v>0.66367667354740068</v>
      </c>
      <c r="W76" s="10">
        <v>3.9945073513387688</v>
      </c>
      <c r="X76" s="11">
        <v>0.80978536422196312</v>
      </c>
      <c r="Y76" s="10">
        <v>4.055623247622786</v>
      </c>
      <c r="Z76" s="11">
        <v>0.8068750834465338</v>
      </c>
      <c r="AA76" s="11">
        <v>0.2644525306235096</v>
      </c>
      <c r="AB76" s="11">
        <v>2.9547628645022962E-2</v>
      </c>
      <c r="AC76" s="11">
        <v>1.0471534406966615E-6</v>
      </c>
      <c r="AD76" s="7">
        <v>94</v>
      </c>
    </row>
    <row r="77" spans="7:30">
      <c r="G77" s="7"/>
      <c r="H77" s="8"/>
      <c r="O77" s="7">
        <v>95</v>
      </c>
      <c r="P77" s="7">
        <f>ROUND(Table13[[#This Row],[lx2]],6)</f>
        <v>21178.304801999999</v>
      </c>
      <c r="Q77" s="8">
        <v>21178.304801818533</v>
      </c>
      <c r="R77" s="9">
        <v>0.17359936116606756</v>
      </c>
      <c r="S77" s="9">
        <f>ROUND(Table13[[#This Row],[qx]],6)</f>
        <v>0.173599</v>
      </c>
      <c r="T77" s="10">
        <v>3.8016630885563925</v>
      </c>
      <c r="U77" s="11">
        <v>0.81896842435445727</v>
      </c>
      <c r="V77" s="11">
        <v>0.68209357952692917</v>
      </c>
      <c r="W77" s="10">
        <v>3.7623857981806337</v>
      </c>
      <c r="X77" s="11">
        <v>0.82083877151520768</v>
      </c>
      <c r="Y77" s="10">
        <v>3.801662842553017</v>
      </c>
      <c r="Z77" s="11">
        <v>0.81896843606890368</v>
      </c>
      <c r="AA77" s="11">
        <v>0.23116147057084241</v>
      </c>
      <c r="AB77" s="11">
        <v>2.0289000130312998E-2</v>
      </c>
      <c r="AC77" s="11">
        <v>2.1442628284161745E-7</v>
      </c>
      <c r="AD77" s="7">
        <v>95</v>
      </c>
    </row>
    <row r="78" spans="7:30">
      <c r="G78" s="7"/>
      <c r="H78" s="8"/>
      <c r="O78" s="7">
        <v>96</v>
      </c>
      <c r="P78" s="7">
        <f>ROUND(Table13[[#This Row],[lx2]],6)</f>
        <v>17501.764618000001</v>
      </c>
      <c r="Q78" s="8">
        <v>17501.764617642573</v>
      </c>
      <c r="R78" s="9">
        <v>0.19288739172655056</v>
      </c>
      <c r="S78" s="9">
        <f>ROUND(Table13[[#This Row],[qx]],6)</f>
        <v>0.192887</v>
      </c>
      <c r="T78" s="10">
        <v>3.5597095461289503</v>
      </c>
      <c r="U78" s="11">
        <v>0.83049002161290697</v>
      </c>
      <c r="V78" s="11">
        <v>0.6999133145377503</v>
      </c>
      <c r="W78" s="10">
        <v>3.5355835909677218</v>
      </c>
      <c r="X78" s="11">
        <v>0.83163887662058444</v>
      </c>
      <c r="Y78" s="10">
        <v>3.5597095060080384</v>
      </c>
      <c r="Z78" s="11">
        <v>0.83049002352342649</v>
      </c>
      <c r="AA78" s="11">
        <v>0.19871816467921061</v>
      </c>
      <c r="AB78" s="11">
        <v>1.3297015386263853E-2</v>
      </c>
      <c r="AC78" s="11">
        <v>3.6069731033987794E-8</v>
      </c>
      <c r="AD78" s="7">
        <v>96</v>
      </c>
    </row>
    <row r="79" spans="7:30">
      <c r="G79" s="7"/>
      <c r="H79" s="8"/>
      <c r="O79" s="7">
        <v>97</v>
      </c>
      <c r="P79" s="7">
        <f>ROUND(Table13[[#This Row],[lx2]],6)</f>
        <v>14125.89489</v>
      </c>
      <c r="Q79" s="8">
        <v>14125.894889933468</v>
      </c>
      <c r="R79" s="9">
        <v>0.21403028602038132</v>
      </c>
      <c r="S79" s="9">
        <f>ROUND(Table13[[#This Row],[qx]],6)</f>
        <v>0.21403</v>
      </c>
      <c r="T79" s="10">
        <v>3.3300124367835524</v>
      </c>
      <c r="U79" s="11">
        <v>0.84142797920078305</v>
      </c>
      <c r="V79" s="11">
        <v>0.71708338045839704</v>
      </c>
      <c r="W79" s="10">
        <v>3.3159247039849826</v>
      </c>
      <c r="X79" s="11">
        <v>0.84209882361976263</v>
      </c>
      <c r="Y79" s="10">
        <v>3.3300124315132349</v>
      </c>
      <c r="Z79" s="11">
        <v>0.84142797945175052</v>
      </c>
      <c r="AA79" s="11">
        <v>0.16765465990987893</v>
      </c>
      <c r="AB79" s="11">
        <v>8.2697597906634304E-3</v>
      </c>
      <c r="AC79" s="11">
        <v>4.864240470086509E-9</v>
      </c>
      <c r="AD79" s="7">
        <v>97</v>
      </c>
    </row>
    <row r="80" spans="7:30">
      <c r="G80" s="7"/>
      <c r="H80" s="8"/>
      <c r="O80" s="7">
        <v>98</v>
      </c>
      <c r="P80" s="7">
        <f>ROUND(Table13[[#This Row],[lx2]],6)</f>
        <v>11102.525566</v>
      </c>
      <c r="Q80" s="8">
        <v>11102.525566347165</v>
      </c>
      <c r="R80" s="9">
        <v>0.23713449116042085</v>
      </c>
      <c r="S80" s="9">
        <f>ROUND(Table13[[#This Row],[qx]],6)</f>
        <v>0.23713400000000001</v>
      </c>
      <c r="T80" s="10">
        <v>3.1127319731383083</v>
      </c>
      <c r="U80" s="11">
        <v>0.85177466794579471</v>
      </c>
      <c r="V80" s="11">
        <v>0.73355770671584974</v>
      </c>
      <c r="W80" s="10">
        <v>3.1049595723070214</v>
      </c>
      <c r="X80" s="11">
        <v>0.85214478227109414</v>
      </c>
      <c r="Y80" s="10">
        <v>3.1127319725958178</v>
      </c>
      <c r="Z80" s="11">
        <v>0.8517746679716276</v>
      </c>
      <c r="AA80" s="11">
        <v>0.13849680993671745</v>
      </c>
      <c r="AB80" s="11">
        <v>4.8490338993718548E-3</v>
      </c>
      <c r="AC80" s="11">
        <v>5.1167160190625928E-10</v>
      </c>
      <c r="AD80" s="7">
        <v>98</v>
      </c>
    </row>
    <row r="81" spans="7:30">
      <c r="G81" s="7"/>
      <c r="H81" s="8"/>
      <c r="O81" s="7">
        <v>99</v>
      </c>
      <c r="P81" s="7">
        <f>ROUND(Table13[[#This Row],[lx2]],6)</f>
        <v>8469.7338159999999</v>
      </c>
      <c r="Q81" s="8">
        <v>8469.7338155758662</v>
      </c>
      <c r="R81" s="9">
        <v>0.26229389629347677</v>
      </c>
      <c r="S81" s="9">
        <f>ROUND(Table13[[#This Row],[qx]],6)</f>
        <v>0.26229400000000003</v>
      </c>
      <c r="T81" s="10">
        <v>2.9079418928896921</v>
      </c>
      <c r="U81" s="11">
        <v>0.86152657652906206</v>
      </c>
      <c r="V81" s="11">
        <v>0.74929705678174319</v>
      </c>
      <c r="W81" s="10">
        <v>2.9039182016322647</v>
      </c>
      <c r="X81" s="11">
        <v>0.86171818087465391</v>
      </c>
      <c r="Y81" s="10">
        <v>2.9079418928472736</v>
      </c>
      <c r="Z81" s="11">
        <v>0.861526576531082</v>
      </c>
      <c r="AA81" s="11">
        <v>0.11173131365147997</v>
      </c>
      <c r="AB81" s="11">
        <v>2.6611519547050382E-3</v>
      </c>
      <c r="AC81" s="11">
        <v>4.0709207671026848E-11</v>
      </c>
      <c r="AD81" s="7">
        <v>99</v>
      </c>
    </row>
    <row r="82" spans="7:30">
      <c r="G82" s="7"/>
      <c r="H82" s="8"/>
      <c r="O82" s="7">
        <v>100</v>
      </c>
      <c r="P82" s="7">
        <f>ROUND(Table13[[#This Row],[lx2]],6)</f>
        <v>6248.1743329999999</v>
      </c>
      <c r="Q82" s="8">
        <v>6248.1743325198568</v>
      </c>
      <c r="R82" s="9">
        <v>0.28958395257968106</v>
      </c>
      <c r="S82" s="9">
        <f>ROUND(Table13[[#This Row],[qx]],6)</f>
        <v>0.28958400000000001</v>
      </c>
      <c r="T82" s="10">
        <v>2.7156329295211474</v>
      </c>
      <c r="U82" s="11">
        <v>0.87068414621327861</v>
      </c>
      <c r="V82" s="11">
        <v>0.76426927468217132</v>
      </c>
      <c r="W82" s="10">
        <v>2.7136935850306108</v>
      </c>
      <c r="X82" s="11">
        <v>0.87077649595092321</v>
      </c>
      <c r="Y82" s="10">
        <v>2.7156329295187147</v>
      </c>
      <c r="Z82" s="11">
        <v>0.87068414621339441</v>
      </c>
      <c r="AA82" s="11">
        <v>8.7769817695874081E-2</v>
      </c>
      <c r="AB82" s="11">
        <v>1.3557247354405249E-3</v>
      </c>
      <c r="AC82" s="11">
        <v>2.3663607382045608E-12</v>
      </c>
      <c r="AD82" s="7">
        <v>100</v>
      </c>
    </row>
    <row r="83" spans="7:30">
      <c r="G83" s="7"/>
      <c r="H83" s="8"/>
    </row>
    <row r="84" spans="7:30">
      <c r="G84" s="7"/>
      <c r="H84" s="8"/>
    </row>
    <row r="85" spans="7:30">
      <c r="G85" s="7"/>
      <c r="H85" s="8"/>
    </row>
    <row r="86" spans="7:30">
      <c r="G86" s="7"/>
      <c r="H86" s="8"/>
    </row>
    <row r="87" spans="7:30">
      <c r="G87" s="7"/>
      <c r="H87" s="8"/>
    </row>
    <row r="88" spans="7:30">
      <c r="G88" s="7"/>
      <c r="H88" s="8"/>
    </row>
    <row r="89" spans="7:30">
      <c r="G89" s="7"/>
      <c r="H89" s="8"/>
    </row>
    <row r="90" spans="7:30">
      <c r="G90" s="7"/>
      <c r="H90" s="8"/>
    </row>
    <row r="91" spans="7:30">
      <c r="G91" s="7"/>
      <c r="H91" s="8"/>
    </row>
    <row r="92" spans="7:30">
      <c r="G92" s="7"/>
      <c r="H92" s="8"/>
    </row>
    <row r="93" spans="7:30">
      <c r="G93" s="7"/>
      <c r="H93" s="8"/>
    </row>
    <row r="94" spans="7:30">
      <c r="G94" s="7"/>
      <c r="H94" s="8"/>
    </row>
    <row r="95" spans="7:30">
      <c r="G95" s="7"/>
      <c r="H95" s="8"/>
    </row>
    <row r="96" spans="7:30">
      <c r="G96" s="7"/>
      <c r="H96" s="8"/>
    </row>
    <row r="97" spans="7:8">
      <c r="G97" s="7"/>
      <c r="H97" s="8"/>
    </row>
    <row r="98" spans="7:8">
      <c r="G98" s="7"/>
      <c r="H98" s="8"/>
    </row>
    <row r="99" spans="7:8">
      <c r="G99" s="7"/>
      <c r="H99" s="8"/>
    </row>
    <row r="100" spans="7:8">
      <c r="G100" s="7"/>
      <c r="H100" s="8"/>
    </row>
    <row r="101" spans="7:8">
      <c r="G101" s="7"/>
      <c r="H101" s="8"/>
    </row>
    <row r="102" spans="7:8">
      <c r="G102" s="7"/>
      <c r="H102" s="8"/>
    </row>
    <row r="103" spans="7:8">
      <c r="G103" s="7"/>
      <c r="H103" s="8"/>
    </row>
    <row r="104" spans="7:8">
      <c r="G104" s="7"/>
      <c r="H104" s="8"/>
    </row>
    <row r="105" spans="7:8">
      <c r="G105" s="7"/>
      <c r="H105" s="8"/>
    </row>
  </sheetData>
  <mergeCells count="3">
    <mergeCell ref="C10:E10"/>
    <mergeCell ref="C12:D12"/>
    <mergeCell ref="F12:K1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FF1FD-9129-4502-9B2E-F371AA5844BF}">
  <dimension ref="A1:AD105"/>
  <sheetViews>
    <sheetView workbookViewId="0">
      <selection activeCell="D31" sqref="D31"/>
    </sheetView>
  </sheetViews>
  <sheetFormatPr defaultRowHeight="15"/>
  <cols>
    <col min="1" max="2" width="9.140625" style="3"/>
    <col min="3" max="3" width="13.42578125" style="3" customWidth="1"/>
    <col min="4" max="4" width="11.7109375" style="3" bestFit="1" customWidth="1"/>
    <col min="5" max="5" width="9.28515625" style="3" bestFit="1" customWidth="1"/>
    <col min="6" max="6" width="14.7109375" style="3" customWidth="1"/>
    <col min="7" max="7" width="17.42578125" style="3" bestFit="1" customWidth="1"/>
    <col min="8" max="8" width="12.28515625" style="3" customWidth="1"/>
    <col min="9" max="9" width="10.7109375" style="3" customWidth="1"/>
    <col min="10" max="10" width="12.5703125" style="3" bestFit="1" customWidth="1"/>
    <col min="11" max="11" width="12.7109375" style="3" customWidth="1"/>
    <col min="12" max="12" width="11" style="3" customWidth="1"/>
    <col min="13" max="13" width="11.42578125" style="3" bestFit="1" customWidth="1"/>
    <col min="14" max="15" width="9.140625" style="3"/>
    <col min="16" max="16" width="12.5703125" style="3" customWidth="1"/>
    <col min="17" max="17" width="10" style="3" hidden="1" customWidth="1"/>
    <col min="18" max="18" width="4.28515625" style="3" hidden="1" customWidth="1"/>
    <col min="19" max="19" width="15.28515625" style="3" customWidth="1"/>
    <col min="20" max="16384" width="9.140625" style="3"/>
  </cols>
  <sheetData>
    <row r="1" spans="1:30">
      <c r="A1" s="14" t="s">
        <v>43</v>
      </c>
    </row>
    <row r="2" spans="1:30" ht="18.75">
      <c r="B2" s="16" t="s">
        <v>1</v>
      </c>
      <c r="C2" s="23" t="s">
        <v>46</v>
      </c>
      <c r="D2" s="23" t="s">
        <v>4</v>
      </c>
      <c r="E2" s="23" t="s">
        <v>5</v>
      </c>
      <c r="F2" s="16" t="s">
        <v>21</v>
      </c>
      <c r="G2" s="16" t="s">
        <v>22</v>
      </c>
      <c r="H2" s="16" t="s">
        <v>6</v>
      </c>
      <c r="I2" s="16" t="s">
        <v>3</v>
      </c>
      <c r="J2" s="16" t="s">
        <v>8</v>
      </c>
      <c r="K2" s="24" t="s">
        <v>10</v>
      </c>
      <c r="L2" s="2"/>
      <c r="O2" s="6" t="s">
        <v>0</v>
      </c>
      <c r="P2" s="6" t="s">
        <v>2</v>
      </c>
      <c r="Q2" s="4" t="s">
        <v>38</v>
      </c>
      <c r="R2" s="3" t="s">
        <v>34</v>
      </c>
      <c r="S2" s="3" t="s">
        <v>39</v>
      </c>
      <c r="T2" s="4" t="s">
        <v>11</v>
      </c>
      <c r="U2" s="4" t="s">
        <v>12</v>
      </c>
      <c r="V2" s="4" t="s">
        <v>13</v>
      </c>
      <c r="W2" s="4" t="s">
        <v>14</v>
      </c>
      <c r="X2" s="4" t="s">
        <v>15</v>
      </c>
      <c r="Y2" s="4" t="s">
        <v>16</v>
      </c>
      <c r="Z2" s="4" t="s">
        <v>17</v>
      </c>
      <c r="AA2" s="5" t="s">
        <v>18</v>
      </c>
      <c r="AB2" s="5" t="s">
        <v>19</v>
      </c>
      <c r="AC2" s="5" t="s">
        <v>20</v>
      </c>
      <c r="AD2" s="6" t="s">
        <v>23</v>
      </c>
    </row>
    <row r="3" spans="1:30">
      <c r="B3" s="16">
        <v>0</v>
      </c>
      <c r="C3" s="25"/>
      <c r="D3" s="25">
        <v>0</v>
      </c>
      <c r="E3" s="25">
        <f>$D$19</f>
        <v>110</v>
      </c>
      <c r="F3" s="29"/>
      <c r="G3" s="27"/>
      <c r="H3" s="27"/>
      <c r="I3" s="16">
        <f>C3+D3-E3+F3-G3-H3</f>
        <v>-110</v>
      </c>
      <c r="J3" s="16">
        <v>1</v>
      </c>
      <c r="K3" s="28">
        <f>I3*J3</f>
        <v>-110</v>
      </c>
      <c r="L3" s="13"/>
      <c r="O3" s="7">
        <v>20</v>
      </c>
      <c r="P3" s="7">
        <f>ROUND(Table136[[#This Row],[lx2]],6)</f>
        <v>100000</v>
      </c>
      <c r="Q3" s="8">
        <v>100000</v>
      </c>
      <c r="R3" s="9">
        <f>ROUND(0.000249639028398585,6)</f>
        <v>2.5000000000000001E-4</v>
      </c>
      <c r="S3" s="9">
        <f>ROUND(Table136[[#This Row],[qx]],6)</f>
        <v>2.5000000000000001E-4</v>
      </c>
      <c r="T3" s="10">
        <v>19.966393800426779</v>
      </c>
      <c r="U3" s="11">
        <v>4.9219342836818947E-2</v>
      </c>
      <c r="V3" s="11">
        <v>5.7983846325520005E-3</v>
      </c>
      <c r="W3" s="10">
        <v>8.0991436950347957</v>
      </c>
      <c r="X3" s="11">
        <v>0.61432649071262835</v>
      </c>
      <c r="Y3" s="10">
        <v>13.055893901238123</v>
      </c>
      <c r="Z3" s="11">
        <v>0.37829076660770766</v>
      </c>
      <c r="AA3" s="11">
        <v>0.78251607409283008</v>
      </c>
      <c r="AB3" s="11">
        <v>0.61223903542042846</v>
      </c>
      <c r="AC3" s="11">
        <v>0.37439544033037819</v>
      </c>
      <c r="AD3" s="7">
        <v>20</v>
      </c>
    </row>
    <row r="4" spans="1:30">
      <c r="B4" s="16">
        <v>1</v>
      </c>
      <c r="C4" s="25">
        <f t="shared" ref="C3:C7" si="0">ABS(I4/(1+$D$16))</f>
        <v>95.541026227864322</v>
      </c>
      <c r="D4" s="25">
        <f>$D$18</f>
        <v>255</v>
      </c>
      <c r="E4" s="25">
        <f>$D$20</f>
        <v>20.400000000000002</v>
      </c>
      <c r="F4" s="29">
        <f t="shared" ref="F3:F7" si="1">(1+$D$16)*(D4-E4)</f>
        <v>244.92240000000001</v>
      </c>
      <c r="G4" s="27">
        <f>(G14)*$D$15</f>
        <v>220.66</v>
      </c>
      <c r="H4" s="27">
        <f>C5*(H14)</f>
        <v>124.00723138189036</v>
      </c>
      <c r="I4" s="28">
        <f>F4-G4-H4</f>
        <v>-99.74483138189035</v>
      </c>
      <c r="J4" s="16">
        <v>1</v>
      </c>
      <c r="K4" s="28">
        <f>I4*J4</f>
        <v>-99.74483138189035</v>
      </c>
      <c r="L4" s="13"/>
      <c r="O4" s="7">
        <v>21</v>
      </c>
      <c r="P4" s="7">
        <f>ROUND(Table136[[#This Row],[lx2]],6)</f>
        <v>99975.036097000004</v>
      </c>
      <c r="Q4" s="8">
        <v>99975.036097160148</v>
      </c>
      <c r="R4" s="9">
        <v>2.5331720716703643E-4</v>
      </c>
      <c r="S4" s="9">
        <f>ROUND(Table136[[#This Row],[qx]],6)</f>
        <v>2.5300000000000002E-4</v>
      </c>
      <c r="T4" s="10">
        <v>19.919686221562475</v>
      </c>
      <c r="U4" s="11">
        <v>5.1443513258928708E-2</v>
      </c>
      <c r="V4" s="11">
        <v>6.1446139644499853E-3</v>
      </c>
      <c r="W4" s="10">
        <v>8.0989736869002105</v>
      </c>
      <c r="X4" s="11">
        <v>0.61433458633808469</v>
      </c>
      <c r="Y4" s="10">
        <v>13.055062861855445</v>
      </c>
      <c r="Z4" s="11">
        <v>0.37833033991164483</v>
      </c>
      <c r="AA4" s="11">
        <v>0.78249763881736067</v>
      </c>
      <c r="AB4" s="11">
        <v>0.61219873584615503</v>
      </c>
      <c r="AC4" s="11">
        <v>0.37429148916423954</v>
      </c>
      <c r="AD4" s="7">
        <v>21</v>
      </c>
    </row>
    <row r="5" spans="1:30">
      <c r="B5" s="16">
        <v>2</v>
      </c>
      <c r="C5" s="25">
        <f t="shared" si="0"/>
        <v>124.13173551260951</v>
      </c>
      <c r="D5" s="25">
        <f t="shared" ref="D5:D8" si="2">$D$18</f>
        <v>255</v>
      </c>
      <c r="E5" s="25">
        <f t="shared" ref="E5:E8" si="3">$D$20</f>
        <v>20.400000000000002</v>
      </c>
      <c r="F5" s="29">
        <f t="shared" si="1"/>
        <v>244.92240000000001</v>
      </c>
      <c r="G5" s="27">
        <f t="shared" ref="G5:G8" si="4">(G15)*$D$15</f>
        <v>242.00000000000003</v>
      </c>
      <c r="H5" s="27">
        <f t="shared" ref="H5:H8" si="5">C6*(H15)</f>
        <v>132.51593187516431</v>
      </c>
      <c r="I5" s="29">
        <f t="shared" ref="I5:I8" si="6">F5-G5-H5</f>
        <v>-129.59353187516433</v>
      </c>
      <c r="J5" s="30">
        <f>J14</f>
        <v>0.99899747523216453</v>
      </c>
      <c r="K5" s="28">
        <f t="shared" ref="K5:K8" si="7">I5*J5</f>
        <v>-129.46361114970821</v>
      </c>
      <c r="L5" s="13"/>
      <c r="O5" s="7">
        <v>22</v>
      </c>
      <c r="P5" s="7">
        <f>ROUND(Table136[[#This Row],[lx2]],6)</f>
        <v>99949.710699999996</v>
      </c>
      <c r="Q5" s="8">
        <v>99949.710700229596</v>
      </c>
      <c r="R5" s="9">
        <v>2.5745146394928753E-4</v>
      </c>
      <c r="S5" s="9">
        <f>ROUND(Table136[[#This Row],[qx]],6)</f>
        <v>2.5700000000000001E-4</v>
      </c>
      <c r="T5" s="10">
        <v>19.870704123913715</v>
      </c>
      <c r="U5" s="11">
        <v>5.3775994099345859E-2</v>
      </c>
      <c r="V5" s="11">
        <v>6.5227720190298433E-3</v>
      </c>
      <c r="W5" s="10">
        <v>8.0987826048746072</v>
      </c>
      <c r="X5" s="11">
        <v>0.61434368548216112</v>
      </c>
      <c r="Y5" s="10">
        <v>13.054128904046644</v>
      </c>
      <c r="Z5" s="11">
        <v>0.37837481409301627</v>
      </c>
      <c r="AA5" s="11">
        <v>0.78247691808617048</v>
      </c>
      <c r="AB5" s="11">
        <v>0.61215344229109936</v>
      </c>
      <c r="AC5" s="11">
        <v>0.37417468250546687</v>
      </c>
      <c r="AD5" s="7">
        <v>22</v>
      </c>
    </row>
    <row r="6" spans="1:30">
      <c r="B6" s="16">
        <v>3</v>
      </c>
      <c r="C6" s="25">
        <f t="shared" si="0"/>
        <v>132.66185992107751</v>
      </c>
      <c r="D6" s="25">
        <f t="shared" si="2"/>
        <v>255</v>
      </c>
      <c r="E6" s="25">
        <f t="shared" si="3"/>
        <v>20.400000000000002</v>
      </c>
      <c r="F6" s="29">
        <f t="shared" si="1"/>
        <v>244.92240000000001</v>
      </c>
      <c r="G6" s="27">
        <f t="shared" si="4"/>
        <v>265.98</v>
      </c>
      <c r="H6" s="27">
        <f t="shared" si="5"/>
        <v>117.44138175760492</v>
      </c>
      <c r="I6" s="29">
        <f t="shared" si="6"/>
        <v>-138.49898175760492</v>
      </c>
      <c r="J6" s="30">
        <f t="shared" ref="J6:J8" si="8">J15</f>
        <v>0.99789905937095569</v>
      </c>
      <c r="K6" s="28">
        <f t="shared" si="7"/>
        <v>-138.20800361974909</v>
      </c>
      <c r="L6" s="13"/>
      <c r="O6" s="7">
        <v>23</v>
      </c>
      <c r="P6" s="7">
        <f>ROUND(Table136[[#This Row],[lx2]],6)</f>
        <v>99923.978501000005</v>
      </c>
      <c r="Q6" s="8">
        <v>99923.978500888508</v>
      </c>
      <c r="R6" s="9">
        <v>2.6209834816470767E-4</v>
      </c>
      <c r="S6" s="9">
        <f>ROUND(Table136[[#This Row],[qx]],6)</f>
        <v>2.6200000000000003E-4</v>
      </c>
      <c r="T6" s="10">
        <v>19.819341848682857</v>
      </c>
      <c r="U6" s="11">
        <v>5.6221816729386753E-2</v>
      </c>
      <c r="V6" s="11">
        <v>6.9356902906499984E-3</v>
      </c>
      <c r="W6" s="10">
        <v>8.0985678376696963</v>
      </c>
      <c r="X6" s="11">
        <v>0.61435391249191884</v>
      </c>
      <c r="Y6" s="10">
        <v>13.053079300254613</v>
      </c>
      <c r="Z6" s="11">
        <v>0.37842479522597011</v>
      </c>
      <c r="AA6" s="11">
        <v>0.78245362863927714</v>
      </c>
      <c r="AB6" s="11">
        <v>0.61210253633530798</v>
      </c>
      <c r="AC6" s="11">
        <v>0.37404343533314982</v>
      </c>
      <c r="AD6" s="7">
        <v>23</v>
      </c>
    </row>
    <row r="7" spans="1:30">
      <c r="B7" s="16">
        <v>4</v>
      </c>
      <c r="C7" s="51">
        <f t="shared" si="0"/>
        <v>117.58354025777658</v>
      </c>
      <c r="D7" s="25">
        <f t="shared" si="2"/>
        <v>255</v>
      </c>
      <c r="E7" s="25">
        <f t="shared" si="3"/>
        <v>20.400000000000002</v>
      </c>
      <c r="F7" s="29">
        <f t="shared" si="1"/>
        <v>244.92240000000001</v>
      </c>
      <c r="G7" s="27">
        <f t="shared" si="4"/>
        <v>292.82</v>
      </c>
      <c r="H7" s="27">
        <f t="shared" si="5"/>
        <v>74.859616029118769</v>
      </c>
      <c r="I7" s="29">
        <f t="shared" si="6"/>
        <v>-122.75721602911875</v>
      </c>
      <c r="J7" s="30">
        <f t="shared" si="8"/>
        <v>0.9966930709490498</v>
      </c>
      <c r="K7" s="28">
        <f t="shared" si="7"/>
        <v>-122.35126662521829</v>
      </c>
      <c r="L7" s="13"/>
      <c r="O7" s="7">
        <v>24</v>
      </c>
      <c r="P7" s="7">
        <f>ROUND(Table136[[#This Row],[lx2]],6)</f>
        <v>99897.788591000004</v>
      </c>
      <c r="Q7" s="8">
        <v>99897.788591181379</v>
      </c>
      <c r="R7" s="9">
        <v>2.6732142024032957E-4</v>
      </c>
      <c r="S7" s="9">
        <f>ROUND(Table136[[#This Row],[qx]],6)</f>
        <v>2.6699999999999998E-4</v>
      </c>
      <c r="T7" s="10">
        <v>19.765489443250747</v>
      </c>
      <c r="U7" s="11">
        <v>5.8786216988058637E-2</v>
      </c>
      <c r="V7" s="11">
        <v>7.3864361699959025E-3</v>
      </c>
      <c r="W7" s="10">
        <v>8.0983264506908803</v>
      </c>
      <c r="X7" s="11">
        <v>0.61436540710995768</v>
      </c>
      <c r="Y7" s="10">
        <v>13.05189975373302</v>
      </c>
      <c r="Z7" s="11">
        <v>0.37848096410795073</v>
      </c>
      <c r="AA7" s="11">
        <v>0.78242745212840981</v>
      </c>
      <c r="AB7" s="11">
        <v>0.61204532309419546</v>
      </c>
      <c r="AC7" s="11">
        <v>0.37389596846429285</v>
      </c>
      <c r="AD7" s="7">
        <v>24</v>
      </c>
    </row>
    <row r="8" spans="1:30">
      <c r="B8" s="16">
        <v>5</v>
      </c>
      <c r="C8" s="25">
        <f>ABS(I8/(1+$D$16))</f>
        <v>74.959386973180074</v>
      </c>
      <c r="D8" s="25">
        <f t="shared" si="2"/>
        <v>255</v>
      </c>
      <c r="E8" s="25">
        <f t="shared" si="3"/>
        <v>20.400000000000002</v>
      </c>
      <c r="F8" s="29">
        <f>(1+$D$16)*(D8-E8)</f>
        <v>244.92240000000001</v>
      </c>
      <c r="G8" s="27">
        <f t="shared" si="4"/>
        <v>323.18</v>
      </c>
      <c r="H8" s="27">
        <f t="shared" si="5"/>
        <v>0</v>
      </c>
      <c r="I8" s="29">
        <f t="shared" si="6"/>
        <v>-78.257599999999996</v>
      </c>
      <c r="J8" s="30">
        <f t="shared" si="8"/>
        <v>0.99536643286696003</v>
      </c>
      <c r="K8" s="28">
        <f t="shared" si="7"/>
        <v>-77.894988156729411</v>
      </c>
      <c r="L8" s="13"/>
      <c r="O8" s="7">
        <v>25</v>
      </c>
      <c r="P8" s="7">
        <f>ROUND(Table136[[#This Row],[lx2]],6)</f>
        <v>99871.083771999998</v>
      </c>
      <c r="Q8" s="8">
        <v>99871.083772456317</v>
      </c>
      <c r="R8" s="9">
        <v>2.731921206804433E-4</v>
      </c>
      <c r="S8" s="9">
        <f>ROUND(Table136[[#This Row],[qx]],6)</f>
        <v>2.7300000000000002E-4</v>
      </c>
      <c r="T8" s="10">
        <v>19.709032561989318</v>
      </c>
      <c r="U8" s="11">
        <v>6.1474639905269579E-2</v>
      </c>
      <c r="V8" s="11">
        <v>7.878330503679476E-3</v>
      </c>
      <c r="W8" s="10">
        <v>8.0980551460771633</v>
      </c>
      <c r="X8" s="11">
        <v>0.61437832637727752</v>
      </c>
      <c r="Y8" s="10">
        <v>13.050574206338968</v>
      </c>
      <c r="Z8" s="11">
        <v>0.37854408541242945</v>
      </c>
      <c r="AA8" s="11">
        <v>0.78239803077552927</v>
      </c>
      <c r="AB8" s="11">
        <v>0.6119810217946734</v>
      </c>
      <c r="AC8" s="11">
        <v>0.37373028510228506</v>
      </c>
      <c r="AD8" s="7">
        <v>25</v>
      </c>
    </row>
    <row r="9" spans="1:30">
      <c r="O9" s="7">
        <v>26</v>
      </c>
      <c r="P9" s="7">
        <f>ROUND(Table136[[#This Row],[lx2]],6)</f>
        <v>99843.799778999994</v>
      </c>
      <c r="Q9" s="8">
        <v>99843.799779285866</v>
      </c>
      <c r="R9" s="9">
        <v>2.7979074682349392E-4</v>
      </c>
      <c r="S9" s="9">
        <f>ROUND(Table136[[#This Row],[qx]],6)</f>
        <v>2.7999999999999998E-4</v>
      </c>
      <c r="T9" s="10">
        <v>19.649852374930148</v>
      </c>
      <c r="U9" s="11">
        <v>6.4292744050944317E-2</v>
      </c>
      <c r="V9" s="11">
        <v>8.4149661620774863E-3</v>
      </c>
      <c r="W9" s="10">
        <v>8.0977502178201757</v>
      </c>
      <c r="X9" s="11">
        <v>0.61439284677046735</v>
      </c>
      <c r="Y9" s="10">
        <v>13.049084623114442</v>
      </c>
      <c r="Z9" s="11">
        <v>0.37861501794693059</v>
      </c>
      <c r="AA9" s="11">
        <v>0.78236496249549148</v>
      </c>
      <c r="AB9" s="11">
        <v>0.61190875519790544</v>
      </c>
      <c r="AC9" s="11">
        <v>0.3735441446408696</v>
      </c>
      <c r="AD9" s="7">
        <v>26</v>
      </c>
    </row>
    <row r="10" spans="1:30" ht="18">
      <c r="C10" s="31" t="s">
        <v>45</v>
      </c>
      <c r="D10" s="32"/>
      <c r="E10" s="33"/>
      <c r="O10" s="7">
        <v>27</v>
      </c>
      <c r="P10" s="7">
        <f>ROUND(Table136[[#This Row],[lx2]],6)</f>
        <v>99815.864407999994</v>
      </c>
      <c r="Q10" s="8">
        <v>99815.864407979927</v>
      </c>
      <c r="R10" s="9">
        <v>2.872075506186178E-4</v>
      </c>
      <c r="S10" s="9">
        <f>ROUND(Table136[[#This Row],[qx]],6)</f>
        <v>2.8699999999999998E-4</v>
      </c>
      <c r="T10" s="10">
        <v>19.587825485998032</v>
      </c>
      <c r="U10" s="11">
        <v>6.7246405428664113E-2</v>
      </c>
      <c r="V10" s="11">
        <v>9.0002276272763693E-3</v>
      </c>
      <c r="W10" s="10">
        <v>8.0974075013611255</v>
      </c>
      <c r="X10" s="11">
        <v>0.61440916660185074</v>
      </c>
      <c r="Y10" s="10">
        <v>13.047410750941197</v>
      </c>
      <c r="Z10" s="11">
        <v>0.37869472614565658</v>
      </c>
      <c r="AA10" s="11">
        <v>0.78232779541707287</v>
      </c>
      <c r="AB10" s="11">
        <v>0.61182753772966103</v>
      </c>
      <c r="AC10" s="11">
        <v>0.37333503342593349</v>
      </c>
      <c r="AD10" s="7">
        <v>27</v>
      </c>
    </row>
    <row r="11" spans="1:30" ht="15.75" thickBot="1">
      <c r="F11" s="12"/>
      <c r="G11" s="12"/>
      <c r="H11" s="12"/>
      <c r="I11" s="12"/>
      <c r="O11" s="7">
        <v>28</v>
      </c>
      <c r="P11" s="7">
        <f>ROUND(Table136[[#This Row],[lx2]],6)</f>
        <v>99787.196538000004</v>
      </c>
      <c r="Q11" s="8">
        <v>99787.196538050426</v>
      </c>
      <c r="R11" s="9">
        <v>2.9554397240250108E-4</v>
      </c>
      <c r="S11" s="9">
        <f>ROUND(Table136[[#This Row],[qx]],6)</f>
        <v>2.9599999999999998E-4</v>
      </c>
      <c r="T11" s="10">
        <v>19.522823862720703</v>
      </c>
      <c r="U11" s="11">
        <v>7.034172082282264E-2</v>
      </c>
      <c r="V11" s="11">
        <v>9.6383116043214923E-3</v>
      </c>
      <c r="W11" s="10">
        <v>8.0970223169922892</v>
      </c>
      <c r="X11" s="11">
        <v>0.61442750871465246</v>
      </c>
      <c r="Y11" s="10">
        <v>13.045529848259726</v>
      </c>
      <c r="Z11" s="11">
        <v>0.37878429294001231</v>
      </c>
      <c r="AA11" s="11">
        <v>0.7822860217285752</v>
      </c>
      <c r="AB11" s="11">
        <v>0.61173626216304688</v>
      </c>
      <c r="AC11" s="11">
        <v>0.37310013215157944</v>
      </c>
      <c r="AD11" s="7">
        <v>28</v>
      </c>
    </row>
    <row r="12" spans="1:30" ht="15.75" thickBot="1">
      <c r="C12" s="37" t="s">
        <v>41</v>
      </c>
      <c r="D12" s="38"/>
      <c r="F12" s="42" t="s">
        <v>42</v>
      </c>
      <c r="G12" s="43"/>
      <c r="H12" s="43"/>
      <c r="I12" s="43"/>
      <c r="J12" s="43"/>
      <c r="K12" s="44"/>
      <c r="O12" s="7">
        <v>29</v>
      </c>
      <c r="P12" s="7">
        <f>ROUND(Table136[[#This Row],[lx2]],6)</f>
        <v>99757.705033999999</v>
      </c>
      <c r="Q12" s="8">
        <v>99757.705033590668</v>
      </c>
      <c r="R12" s="9">
        <v>3.0491402750731922E-4</v>
      </c>
      <c r="S12" s="9">
        <f>ROUND(Table136[[#This Row],[qx]],6)</f>
        <v>3.0499999999999999E-4</v>
      </c>
      <c r="T12" s="10">
        <v>19.454714779544641</v>
      </c>
      <c r="U12" s="11">
        <v>7.3585010497873138E-2</v>
      </c>
      <c r="V12" s="11">
        <v>1.033374864848724E-2</v>
      </c>
      <c r="W12" s="10">
        <v>8.096589406309155</v>
      </c>
      <c r="X12" s="11">
        <v>0.61444812350908729</v>
      </c>
      <c r="Y12" s="10">
        <v>13.04341638252326</v>
      </c>
      <c r="Z12" s="11">
        <v>0.3788849341655583</v>
      </c>
      <c r="AA12" s="11">
        <v>0.78223907076530874</v>
      </c>
      <c r="AB12" s="11">
        <v>0.61163368468047008</v>
      </c>
      <c r="AC12" s="11">
        <v>0.3728362795407143</v>
      </c>
      <c r="AD12" s="7">
        <v>29</v>
      </c>
    </row>
    <row r="13" spans="1:30" ht="18">
      <c r="C13" s="1" t="s">
        <v>9</v>
      </c>
      <c r="D13" s="1">
        <v>48</v>
      </c>
      <c r="F13" s="39" t="s">
        <v>25</v>
      </c>
      <c r="G13" s="40" t="s">
        <v>35</v>
      </c>
      <c r="H13" s="41" t="s">
        <v>36</v>
      </c>
      <c r="J13" s="45" t="s">
        <v>37</v>
      </c>
      <c r="K13" s="45" t="s">
        <v>1</v>
      </c>
      <c r="O13" s="7">
        <v>30</v>
      </c>
      <c r="P13" s="7">
        <f>ROUND(Table136[[#This Row],[lx2]],6)</f>
        <v>99727.287509999995</v>
      </c>
      <c r="Q13" s="8">
        <v>99727.28750997399</v>
      </c>
      <c r="R13" s="9">
        <v>3.1544586461096369E-4</v>
      </c>
      <c r="S13" s="9">
        <f>ROUND(Table136[[#This Row],[qx]],6)</f>
        <v>3.1500000000000001E-4</v>
      </c>
      <c r="T13" s="10">
        <v>19.383360777123052</v>
      </c>
      <c r="U13" s="11">
        <v>7.6982820136996533E-2</v>
      </c>
      <c r="V13" s="11">
        <v>1.1091425788757991E-2</v>
      </c>
      <c r="W13" s="10">
        <v>8.0961028608695251</v>
      </c>
      <c r="X13" s="11">
        <v>0.614471292339546</v>
      </c>
      <c r="Y13" s="10">
        <v>13.041041691712282</v>
      </c>
      <c r="Z13" s="11">
        <v>0.37899801468036687</v>
      </c>
      <c r="AA13" s="11">
        <v>0.78218630124626587</v>
      </c>
      <c r="AB13" s="11">
        <v>0.61151840812188396</v>
      </c>
      <c r="AC13" s="11">
        <v>0.37253993193446233</v>
      </c>
      <c r="AD13" s="7">
        <v>30</v>
      </c>
    </row>
    <row r="14" spans="1:30">
      <c r="C14" s="16" t="s">
        <v>27</v>
      </c>
      <c r="D14" s="16">
        <v>5</v>
      </c>
      <c r="F14" s="16">
        <f>$D$13+B3</f>
        <v>48</v>
      </c>
      <c r="G14" s="36">
        <f>INDEX(Table136[[x]:[qx (rounded)]],MATCH(F14,Table136[x],0),MATCH("qx (rounded)",Table136[[#Headers],[x]:[qx (rounded)]],0))</f>
        <v>1.003E-3</v>
      </c>
      <c r="H14" s="17">
        <f>1-G14</f>
        <v>0.99899700000000002</v>
      </c>
      <c r="J14" s="30">
        <f>INDEX(Table136[[x]:[lx]],MATCH(F15,Table136[x],0),MATCH("lx",Table136[[#Headers],[x]:[lx]],0))/(INDEX(Table136[[x]:[lx]],MATCH($F$14,Table136[x],0),MATCH("lx",Table136[[#Headers],[x]:[lx]],0)))</f>
        <v>0.99899747523216453</v>
      </c>
      <c r="K14" s="16">
        <v>2</v>
      </c>
      <c r="O14" s="7">
        <v>31</v>
      </c>
      <c r="P14" s="7">
        <f>ROUND(Table136[[#This Row],[lx2]],6)</f>
        <v>99695.828949999996</v>
      </c>
      <c r="Q14" s="8">
        <v>99695.828949540097</v>
      </c>
      <c r="R14" s="9">
        <v>3.2728351707156378E-4</v>
      </c>
      <c r="S14" s="9">
        <f>ROUND(Table136[[#This Row],[qx]],6)</f>
        <v>3.2699999999999998E-4</v>
      </c>
      <c r="T14" s="10">
        <v>19.308619640196053</v>
      </c>
      <c r="U14" s="11">
        <v>8.0541921895425084E-2</v>
      </c>
      <c r="V14" s="11">
        <v>1.1916610112874926E-2</v>
      </c>
      <c r="W14" s="10">
        <v>8.0955560421161934</v>
      </c>
      <c r="X14" s="11">
        <v>0.61449733132779993</v>
      </c>
      <c r="Y14" s="10">
        <v>13.038373605864308</v>
      </c>
      <c r="Z14" s="11">
        <v>0.37912506638741333</v>
      </c>
      <c r="AA14" s="11">
        <v>0.78212699255615203</v>
      </c>
      <c r="AB14" s="11">
        <v>0.61138886320454366</v>
      </c>
      <c r="AC14" s="11">
        <v>0.37220711839002268</v>
      </c>
      <c r="AD14" s="7">
        <v>31</v>
      </c>
    </row>
    <row r="15" spans="1:30">
      <c r="C15" s="16" t="s">
        <v>28</v>
      </c>
      <c r="D15" s="49">
        <v>220000</v>
      </c>
      <c r="F15" s="16">
        <f t="shared" ref="F15:F19" si="9">$D$13+B4</f>
        <v>49</v>
      </c>
      <c r="G15" s="36">
        <f>INDEX(Table136[[x]:[qx (rounded)]],MATCH(F15,Table136[x],0),MATCH("qx (rounded)",Table136[[#Headers],[x]:[qx (rounded)]],0))</f>
        <v>1.1000000000000001E-3</v>
      </c>
      <c r="H15" s="17">
        <f t="shared" ref="H15:H19" si="10">1-G15</f>
        <v>0.99890000000000001</v>
      </c>
      <c r="J15" s="30">
        <f>INDEX(Table136[[x]:[lx]],MATCH(F16,Table136[x],0),MATCH("lx",Table136[[#Headers],[x]:[lx]],0))/(INDEX(Table136[[x]:[lx]],MATCH($F$14,Table136[x],0),MATCH("lx",Table136[[#Headers],[x]:[lx]],0)))</f>
        <v>0.99789905937095569</v>
      </c>
      <c r="K15" s="16">
        <v>3</v>
      </c>
      <c r="O15" s="7">
        <v>32</v>
      </c>
      <c r="P15" s="7">
        <f>ROUND(Table136[[#This Row],[lx2]],6)</f>
        <v>99663.200148000004</v>
      </c>
      <c r="Q15" s="8">
        <v>99663.200148004122</v>
      </c>
      <c r="R15" s="9">
        <v>3.4058887111321212E-4</v>
      </c>
      <c r="S15" s="9">
        <f>ROUND(Table136[[#This Row],[qx]],6)</f>
        <v>3.4099999999999999E-4</v>
      </c>
      <c r="T15" s="10">
        <v>19.230344396954589</v>
      </c>
      <c r="U15" s="11">
        <v>8.4269314430732822E-2</v>
      </c>
      <c r="V15" s="11">
        <v>1.2814973261893292E-2</v>
      </c>
      <c r="W15" s="10">
        <v>8.0949414915086013</v>
      </c>
      <c r="X15" s="11">
        <v>0.61452659564244716</v>
      </c>
      <c r="Y15" s="10">
        <v>13.035376024178589</v>
      </c>
      <c r="Z15" s="11">
        <v>0.37926780837244745</v>
      </c>
      <c r="AA15" s="11">
        <v>0.78206033495650618</v>
      </c>
      <c r="AB15" s="11">
        <v>0.61124328747551882</v>
      </c>
      <c r="AC15" s="11">
        <v>0.37183339086439121</v>
      </c>
      <c r="AD15" s="7">
        <v>32</v>
      </c>
    </row>
    <row r="16" spans="1:30">
      <c r="C16" s="16" t="s">
        <v>29</v>
      </c>
      <c r="D16" s="19">
        <v>4.3999999999999997E-2</v>
      </c>
      <c r="F16" s="16">
        <f t="shared" si="9"/>
        <v>50</v>
      </c>
      <c r="G16" s="36">
        <f>INDEX(Table136[[x]:[qx (rounded)]],MATCH(F16,Table136[x],0),MATCH("qx (rounded)",Table136[[#Headers],[x]:[qx (rounded)]],0))</f>
        <v>1.209E-3</v>
      </c>
      <c r="H16" s="17">
        <f t="shared" si="10"/>
        <v>0.99879099999999998</v>
      </c>
      <c r="J16" s="30">
        <f>INDEX(Table136[[x]:[lx]],MATCH(F17,Table136[x],0),MATCH("lx",Table136[[#Headers],[x]:[lx]],0))/(INDEX(Table136[[x]:[lx]],MATCH($F$14,Table136[x],0),MATCH("lx",Table136[[#Headers],[x]:[lx]],0)))</f>
        <v>0.9966930709490498</v>
      </c>
      <c r="K16" s="16">
        <v>4</v>
      </c>
      <c r="O16" s="7">
        <v>33</v>
      </c>
      <c r="P16" s="7">
        <f>ROUND(Table136[[#This Row],[lx2]],6)</f>
        <v>99629.255971000006</v>
      </c>
      <c r="Q16" s="8">
        <v>99629.255971174178</v>
      </c>
      <c r="R16" s="9">
        <v>3.5554387766534301E-4</v>
      </c>
      <c r="S16" s="9">
        <f>ROUND(Table136[[#This Row],[qx]],6)</f>
        <v>3.5599999999999998E-4</v>
      </c>
      <c r="T16" s="10">
        <v>19.148383343068776</v>
      </c>
      <c r="U16" s="11">
        <v>8.817222175862871E-2</v>
      </c>
      <c r="V16" s="11">
        <v>1.3792616761896692E-2</v>
      </c>
      <c r="W16" s="10">
        <v>8.094250829685917</v>
      </c>
      <c r="X16" s="11">
        <v>0.6145594843006702</v>
      </c>
      <c r="Y16" s="10">
        <v>13.032008442839013</v>
      </c>
      <c r="Z16" s="11">
        <v>0.37942816938861773</v>
      </c>
      <c r="AA16" s="11">
        <v>0.78198541859577941</v>
      </c>
      <c r="AB16" s="11">
        <v>0.61107970173194937</v>
      </c>
      <c r="AC16" s="11">
        <v>0.37141376904335499</v>
      </c>
      <c r="AD16" s="7">
        <v>33</v>
      </c>
    </row>
    <row r="17" spans="3:30">
      <c r="C17" s="20" t="s">
        <v>30</v>
      </c>
      <c r="D17" s="21">
        <v>4.7E-2</v>
      </c>
      <c r="F17" s="16">
        <f t="shared" si="9"/>
        <v>51</v>
      </c>
      <c r="G17" s="36">
        <f>INDEX(Table136[[x]:[qx (rounded)]],MATCH(F17,Table136[x],0),MATCH("qx (rounded)",Table136[[#Headers],[x]:[qx (rounded)]],0))</f>
        <v>1.3309999999999999E-3</v>
      </c>
      <c r="H17" s="17">
        <f t="shared" si="10"/>
        <v>0.99866900000000003</v>
      </c>
      <c r="J17" s="30">
        <f>INDEX(Table136[[x]:[lx]],MATCH(F18,Table136[x],0),MATCH("lx",Table136[[#Headers],[x]:[lx]],0))/(INDEX(Table136[[x]:[lx]],MATCH($F$14,Table136[x],0),MATCH("lx",Table136[[#Headers],[x]:[lx]],0)))</f>
        <v>0.99536643286696003</v>
      </c>
      <c r="K17" s="16">
        <v>5</v>
      </c>
      <c r="O17" s="7">
        <v>34</v>
      </c>
      <c r="P17" s="7">
        <f>ROUND(Table136[[#This Row],[lx2]],6)</f>
        <v>99593.833398999996</v>
      </c>
      <c r="Q17" s="8">
        <v>99593.833399177267</v>
      </c>
      <c r="R17" s="9">
        <v>3.7235303796812058E-4</v>
      </c>
      <c r="S17" s="9">
        <f>ROUND(Table136[[#This Row],[qx]],6)</f>
        <v>3.7199999999999999E-4</v>
      </c>
      <c r="T17" s="10">
        <v>19.062580093867098</v>
      </c>
      <c r="U17" s="11">
        <v>9.2258090768232437E-2</v>
      </c>
      <c r="V17" s="11">
        <v>1.4856098097050352E-2</v>
      </c>
      <c r="W17" s="10">
        <v>8.0934746433472409</v>
      </c>
      <c r="X17" s="11">
        <v>0.6145964455548929</v>
      </c>
      <c r="Y17" s="10">
        <v>13.028225428264353</v>
      </c>
      <c r="Z17" s="11">
        <v>0.37960831293979203</v>
      </c>
      <c r="AA17" s="11">
        <v>0.78190122117279848</v>
      </c>
      <c r="AB17" s="11">
        <v>0.61089588361538572</v>
      </c>
      <c r="AC17" s="11">
        <v>0.37094267936356201</v>
      </c>
      <c r="AD17" s="7">
        <v>34</v>
      </c>
    </row>
    <row r="18" spans="3:30">
      <c r="C18" s="20" t="s">
        <v>31</v>
      </c>
      <c r="D18" s="50">
        <v>255</v>
      </c>
      <c r="F18" s="16">
        <f t="shared" si="9"/>
        <v>52</v>
      </c>
      <c r="G18" s="36">
        <f>INDEX(Table136[[x]:[qx (rounded)]],MATCH(F18,Table136[x],0),MATCH("qx (rounded)",Table136[[#Headers],[x]:[qx (rounded)]],0))</f>
        <v>1.469E-3</v>
      </c>
      <c r="H18" s="17">
        <f t="shared" si="10"/>
        <v>0.99853099999999995</v>
      </c>
      <c r="J18" s="30">
        <f>INDEX(Table136[[x]:[lx]],MATCH(F19,Table136[x],0),MATCH("lx",Table136[[#Headers],[x]:[lx]],0))/(INDEX(Table136[[x]:[lx]],MATCH($F$14,Table136[x],0),MATCH("lx",Table136[[#Headers],[x]:[lx]],0)))</f>
        <v>0.99390451271115876</v>
      </c>
      <c r="K18" s="16">
        <v>6</v>
      </c>
      <c r="O18" s="7">
        <v>35</v>
      </c>
      <c r="P18" s="7">
        <f>ROUND(Table136[[#This Row],[lx2]],6)</f>
        <v>99556.749333</v>
      </c>
      <c r="Q18" s="8">
        <v>99556.749332748193</v>
      </c>
      <c r="R18" s="9">
        <v>3.9124619675490191E-4</v>
      </c>
      <c r="S18" s="9">
        <f>ROUND(Table136[[#This Row],[qx]],6)</f>
        <v>3.9100000000000002E-4</v>
      </c>
      <c r="T18" s="10">
        <v>18.972773668474591</v>
      </c>
      <c r="U18" s="11">
        <v>9.6534587215494683E-2</v>
      </c>
      <c r="V18" s="11">
        <v>1.6012457401188618E-2</v>
      </c>
      <c r="W18" s="10">
        <v>8.0926023583839708</v>
      </c>
      <c r="X18" s="11">
        <v>0.61463798293409622</v>
      </c>
      <c r="Y18" s="10">
        <v>13.023976030050525</v>
      </c>
      <c r="Z18" s="11">
        <v>0.37981066523568863</v>
      </c>
      <c r="AA18" s="11">
        <v>0.78180659409087705</v>
      </c>
      <c r="AB18" s="11">
        <v>0.61068933805544667</v>
      </c>
      <c r="AC18" s="11">
        <v>0.37041388777316175</v>
      </c>
      <c r="AD18" s="7">
        <v>35</v>
      </c>
    </row>
    <row r="19" spans="3:30">
      <c r="C19" s="20" t="s">
        <v>32</v>
      </c>
      <c r="D19" s="50">
        <v>110</v>
      </c>
      <c r="F19" s="16">
        <f t="shared" si="9"/>
        <v>53</v>
      </c>
      <c r="G19" s="36">
        <f>INDEX(Table136[[x]:[qx (rounded)]],MATCH(F19,Table136[x],0),MATCH("qx (rounded)",Table136[[#Headers],[x]:[qx (rounded)]],0))</f>
        <v>1.6230000000000001E-3</v>
      </c>
      <c r="H19" s="17">
        <f t="shared" si="10"/>
        <v>0.99837699999999996</v>
      </c>
      <c r="J19" s="30"/>
      <c r="K19" s="16"/>
      <c r="O19" s="7">
        <v>36</v>
      </c>
      <c r="P19" s="7">
        <f>ROUND(Table136[[#This Row],[lx2]],6)</f>
        <v>99517.798133000004</v>
      </c>
      <c r="Q19" s="8">
        <v>99517.798133210468</v>
      </c>
      <c r="R19" s="9">
        <v>4.1248168098406701E-4</v>
      </c>
      <c r="S19" s="9">
        <f>ROUND(Table136[[#This Row],[qx]],6)</f>
        <v>4.1199999999999999E-4</v>
      </c>
      <c r="T19" s="10">
        <v>18.878798610053806</v>
      </c>
      <c r="U19" s="11">
        <v>0.10100958999743681</v>
      </c>
      <c r="V19" s="11">
        <v>1.7269244614331547E-2</v>
      </c>
      <c r="W19" s="10">
        <v>8.0916220976326656</v>
      </c>
      <c r="X19" s="11">
        <v>0.61468466201749172</v>
      </c>
      <c r="Y19" s="10">
        <v>13.019203127423253</v>
      </c>
      <c r="Z19" s="11">
        <v>0.38003794631317778</v>
      </c>
      <c r="AA19" s="11">
        <v>0.78170024692077056</v>
      </c>
      <c r="AB19" s="11">
        <v>0.61045726420445923</v>
      </c>
      <c r="AC19" s="11">
        <v>0.36982042578725605</v>
      </c>
      <c r="AD19" s="7">
        <v>36</v>
      </c>
    </row>
    <row r="20" spans="3:30">
      <c r="C20" s="20" t="s">
        <v>40</v>
      </c>
      <c r="D20" s="50">
        <f>0.08*255</f>
        <v>20.400000000000002</v>
      </c>
      <c r="F20" s="12"/>
      <c r="G20" s="34"/>
      <c r="H20" s="35"/>
      <c r="J20" s="15"/>
      <c r="K20" s="12"/>
      <c r="O20" s="7">
        <v>37</v>
      </c>
      <c r="P20" s="7">
        <f>ROUND(Table136[[#This Row],[lx2]],6)</f>
        <v>99476.748865000001</v>
      </c>
      <c r="Q20" s="8">
        <v>99476.748864548645</v>
      </c>
      <c r="R20" s="9">
        <v>4.3634982675888612E-4</v>
      </c>
      <c r="S20" s="9">
        <f>ROUND(Table136[[#This Row],[qx]],6)</f>
        <v>4.3600000000000003E-4</v>
      </c>
      <c r="T20" s="10">
        <v>18.780485146639482</v>
      </c>
      <c r="U20" s="11">
        <v>0.10569118349335704</v>
      </c>
      <c r="V20" s="11">
        <v>1.8634546915552552E-2</v>
      </c>
      <c r="W20" s="10">
        <v>8.0905205214336995</v>
      </c>
      <c r="X20" s="11">
        <v>0.61473711802696629</v>
      </c>
      <c r="Y20" s="10">
        <v>13.013842702585062</v>
      </c>
      <c r="Z20" s="11">
        <v>0.38029320463880589</v>
      </c>
      <c r="AA20" s="11">
        <v>0.78158072996952688</v>
      </c>
      <c r="AB20" s="11">
        <v>0.6101965184687278</v>
      </c>
      <c r="AC20" s="11">
        <v>0.36915450942296563</v>
      </c>
      <c r="AD20" s="7">
        <v>37</v>
      </c>
    </row>
    <row r="21" spans="3:30">
      <c r="C21" s="12"/>
      <c r="D21" s="12"/>
      <c r="G21" s="7"/>
      <c r="H21" s="8"/>
      <c r="O21" s="7">
        <v>38</v>
      </c>
      <c r="P21" s="7">
        <f>ROUND(Table136[[#This Row],[lx2]],6)</f>
        <v>99433.342202</v>
      </c>
      <c r="Q21" s="8">
        <v>99433.342202415064</v>
      </c>
      <c r="R21" s="9">
        <v>4.6317694229958128E-4</v>
      </c>
      <c r="S21" s="9">
        <f>ROUND(Table136[[#This Row],[qx]],6)</f>
        <v>4.6299999999999998E-4</v>
      </c>
      <c r="T21" s="10">
        <v>18.67765939741378</v>
      </c>
      <c r="U21" s="11">
        <v>0.11058764774219998</v>
      </c>
      <c r="V21" s="11">
        <v>2.0117016204173388E-2</v>
      </c>
      <c r="W21" s="10">
        <v>8.0892826489800367</v>
      </c>
      <c r="X21" s="11">
        <v>0.61479606433428358</v>
      </c>
      <c r="Y21" s="10">
        <v>13.007823033935797</v>
      </c>
      <c r="Z21" s="11">
        <v>0.38057985552686613</v>
      </c>
      <c r="AA21" s="11">
        <v>0.78144641472889931</v>
      </c>
      <c r="AB21" s="11">
        <v>0.60990357320380084</v>
      </c>
      <c r="AC21" s="11">
        <v>0.36840745065139802</v>
      </c>
      <c r="AD21" s="7">
        <v>38</v>
      </c>
    </row>
    <row r="22" spans="3:30" ht="15.75" thickBot="1">
      <c r="C22" s="48" t="s">
        <v>1</v>
      </c>
      <c r="D22" s="48" t="s">
        <v>44</v>
      </c>
      <c r="G22" s="7"/>
      <c r="H22" s="8"/>
      <c r="O22" s="7">
        <v>39</v>
      </c>
      <c r="P22" s="7">
        <f>ROUND(Table136[[#This Row],[lx2]],6)</f>
        <v>99387.286970999994</v>
      </c>
      <c r="Q22" s="8">
        <v>99387.286971011126</v>
      </c>
      <c r="R22" s="9">
        <v>4.9332976070315393E-4</v>
      </c>
      <c r="S22" s="9">
        <f>ROUND(Table136[[#This Row],[qx]],6)</f>
        <v>4.9299999999999995E-4</v>
      </c>
      <c r="T22" s="10">
        <v>18.570143629628905</v>
      </c>
      <c r="U22" s="11">
        <v>0.11570744620814644</v>
      </c>
      <c r="V22" s="11">
        <v>2.1725896357045027E-2</v>
      </c>
      <c r="W22" s="10">
        <v>8.0878916582209328</v>
      </c>
      <c r="X22" s="11">
        <v>0.614862301989479</v>
      </c>
      <c r="Y22" s="10">
        <v>13.001063801794912</v>
      </c>
      <c r="Z22" s="11">
        <v>0.38090172372405118</v>
      </c>
      <c r="AA22" s="11">
        <v>0.78129547195115445</v>
      </c>
      <c r="AB22" s="11">
        <v>0.60957447060080006</v>
      </c>
      <c r="AC22" s="11">
        <v>0.36756956108782485</v>
      </c>
      <c r="AD22" s="7">
        <v>39</v>
      </c>
    </row>
    <row r="23" spans="3:30">
      <c r="C23" s="3">
        <v>0</v>
      </c>
      <c r="G23" s="7"/>
      <c r="H23" s="8"/>
      <c r="O23" s="7">
        <v>40</v>
      </c>
      <c r="P23" s="7">
        <f>ROUND(Table136[[#This Row],[lx2]],6)</f>
        <v>99338.256265000004</v>
      </c>
      <c r="Q23" s="8">
        <v>99338.256264512776</v>
      </c>
      <c r="R23" s="9">
        <v>5.2722044279496227E-4</v>
      </c>
      <c r="S23" s="9">
        <f>ROUND(Table136[[#This Row],[qx]],6)</f>
        <v>5.2700000000000002E-4</v>
      </c>
      <c r="T23" s="10">
        <v>18.457756571743008</v>
      </c>
      <c r="U23" s="11">
        <v>0.12105921086937954</v>
      </c>
      <c r="V23" s="11">
        <v>2.3471049940389399E-2</v>
      </c>
      <c r="W23" s="10">
        <v>8.0863286618465366</v>
      </c>
      <c r="X23" s="11">
        <v>0.61493673038825969</v>
      </c>
      <c r="Y23" s="10">
        <v>12.993475098988164</v>
      </c>
      <c r="Z23" s="11">
        <v>0.38126309052437246</v>
      </c>
      <c r="AA23" s="11">
        <v>0.78112584707166111</v>
      </c>
      <c r="AB23" s="11">
        <v>0.60920477124902828</v>
      </c>
      <c r="AC23" s="11">
        <v>0.36663004776652686</v>
      </c>
      <c r="AD23" s="7">
        <v>40</v>
      </c>
    </row>
    <row r="24" spans="3:30">
      <c r="C24" s="3">
        <v>1</v>
      </c>
      <c r="G24" s="7"/>
      <c r="H24" s="8"/>
      <c r="O24" s="7">
        <v>41</v>
      </c>
      <c r="P24" s="7">
        <f>ROUND(Table136[[#This Row],[lx2]],6)</f>
        <v>99285.883105000001</v>
      </c>
      <c r="Q24" s="8">
        <v>99285.883105058514</v>
      </c>
      <c r="R24" s="9">
        <v>5.653121977472475E-4</v>
      </c>
      <c r="S24" s="9">
        <f>ROUND(Table136[[#This Row],[qx]],6)</f>
        <v>5.6499999999999996E-4</v>
      </c>
      <c r="T24" s="10">
        <v>18.340313788686831</v>
      </c>
      <c r="U24" s="11">
        <v>0.12665172434824512</v>
      </c>
      <c r="V24" s="11">
        <v>2.5362984000139477E-2</v>
      </c>
      <c r="W24" s="10">
        <v>8.084572456620732</v>
      </c>
      <c r="X24" s="11">
        <v>0.61502035920853615</v>
      </c>
      <c r="Y24" s="10">
        <v>12.984956338522895</v>
      </c>
      <c r="Z24" s="11">
        <v>0.38166874578462329</v>
      </c>
      <c r="AA24" s="11">
        <v>0.7809352326664063</v>
      </c>
      <c r="AB24" s="11">
        <v>0.60878949681734484</v>
      </c>
      <c r="AC24" s="11">
        <v>0.36557690102487178</v>
      </c>
      <c r="AD24" s="7">
        <v>41</v>
      </c>
    </row>
    <row r="25" spans="3:30">
      <c r="C25" s="3">
        <v>2</v>
      </c>
      <c r="G25" s="7"/>
      <c r="H25" s="8"/>
      <c r="O25" s="7">
        <v>42</v>
      </c>
      <c r="P25" s="7">
        <f>ROUND(Table136[[#This Row],[lx2]],6)</f>
        <v>99229.755583999999</v>
      </c>
      <c r="Q25" s="8">
        <v>99229.755584275117</v>
      </c>
      <c r="R25" s="9">
        <v>6.0812559738310235E-4</v>
      </c>
      <c r="S25" s="9">
        <f>ROUND(Table136[[#This Row],[qx]],6)</f>
        <v>6.0800000000000003E-4</v>
      </c>
      <c r="T25" s="10">
        <v>18.217628125514551</v>
      </c>
      <c r="U25" s="11">
        <v>0.13249389878502038</v>
      </c>
      <c r="V25" s="11">
        <v>2.741287449473373E-2</v>
      </c>
      <c r="W25" s="10">
        <v>8.0825992430515825</v>
      </c>
      <c r="X25" s="11">
        <v>0.61511432175944791</v>
      </c>
      <c r="Y25" s="10">
        <v>12.975395050617861</v>
      </c>
      <c r="Z25" s="11">
        <v>0.3821240452086726</v>
      </c>
      <c r="AA25" s="11">
        <v>0.78072103759840494</v>
      </c>
      <c r="AB25" s="11">
        <v>0.6083230662541772</v>
      </c>
      <c r="AC25" s="11">
        <v>0.36439677476683274</v>
      </c>
      <c r="AD25" s="7">
        <v>42</v>
      </c>
    </row>
    <row r="26" spans="3:30">
      <c r="C26" s="3">
        <v>3</v>
      </c>
      <c r="G26" s="7"/>
      <c r="H26" s="8"/>
      <c r="O26" s="7">
        <v>43</v>
      </c>
      <c r="P26" s="7">
        <f>ROUND(Table136[[#This Row],[lx2]],6)</f>
        <v>99169.411429999993</v>
      </c>
      <c r="Q26" s="8">
        <v>99169.411429882253</v>
      </c>
      <c r="R26" s="9">
        <v>6.5624566932531714E-4</v>
      </c>
      <c r="S26" s="9">
        <f>ROUND(Table136[[#This Row],[qx]],6)</f>
        <v>6.5600000000000001E-4</v>
      </c>
      <c r="T26" s="10">
        <v>18.089510226002833</v>
      </c>
      <c r="U26" s="11">
        <v>0.13859475114272124</v>
      </c>
      <c r="V26" s="11">
        <v>2.963258886886877E-2</v>
      </c>
      <c r="W26" s="10">
        <v>8.0803823120916736</v>
      </c>
      <c r="X26" s="11">
        <v>0.615219889900396</v>
      </c>
      <c r="Y26" s="10">
        <v>12.964665561643473</v>
      </c>
      <c r="Z26" s="11">
        <v>0.38263497325507201</v>
      </c>
      <c r="AA26" s="11">
        <v>0.78048035246970782</v>
      </c>
      <c r="AB26" s="11">
        <v>0.60779922486490279</v>
      </c>
      <c r="AC26" s="11">
        <v>0.36307485970707554</v>
      </c>
      <c r="AD26" s="7">
        <v>43</v>
      </c>
    </row>
    <row r="27" spans="3:30">
      <c r="C27" s="3">
        <v>4</v>
      </c>
      <c r="G27" s="7"/>
      <c r="H27" s="8"/>
      <c r="O27" s="7">
        <v>44</v>
      </c>
      <c r="P27" s="7">
        <f>ROUND(Table136[[#This Row],[lx2]],6)</f>
        <v>99104.331932999994</v>
      </c>
      <c r="Q27" s="8">
        <v>99104.331933101857</v>
      </c>
      <c r="R27" s="9">
        <v>7.1032986447805424E-4</v>
      </c>
      <c r="S27" s="9">
        <f>ROUND(Table136[[#This Row],[qx]],6)</f>
        <v>7.1000000000000002E-4</v>
      </c>
      <c r="T27" s="10">
        <v>17.955769133035936</v>
      </c>
      <c r="U27" s="11">
        <v>0.14496337461733544</v>
      </c>
      <c r="V27" s="11">
        <v>3.2034706195811613E-2</v>
      </c>
      <c r="W27" s="10">
        <v>8.0778916952466915</v>
      </c>
      <c r="X27" s="11">
        <v>0.6153384907025381</v>
      </c>
      <c r="Y27" s="10">
        <v>12.952627548152938</v>
      </c>
      <c r="Z27" s="11">
        <v>0.3832082119927166</v>
      </c>
      <c r="AA27" s="11">
        <v>0.78020991095531367</v>
      </c>
      <c r="AB27" s="11">
        <v>0.60721096558755649</v>
      </c>
      <c r="AC27" s="11">
        <v>0.3615947506343139</v>
      </c>
      <c r="AD27" s="7">
        <v>44</v>
      </c>
    </row>
    <row r="28" spans="3:30">
      <c r="C28" s="3">
        <v>5</v>
      </c>
      <c r="G28" s="7"/>
      <c r="H28" s="8"/>
      <c r="O28" s="7">
        <v>46</v>
      </c>
      <c r="P28" s="7">
        <f>ROUND(Table136[[#This Row],[lx2]],6)</f>
        <v>98957.568415000002</v>
      </c>
      <c r="Q28" s="8">
        <v>98957.56841486381</v>
      </c>
      <c r="R28" s="9">
        <v>8.3943733893943051E-4</v>
      </c>
      <c r="S28" s="9">
        <f>ROUND(Table136[[#This Row],[qx]],6)</f>
        <v>8.3900000000000001E-4</v>
      </c>
      <c r="T28" s="10">
        <v>17.670649765268767</v>
      </c>
      <c r="U28" s="11">
        <v>0.15854048736815307</v>
      </c>
      <c r="V28" s="11">
        <v>3.7440122708767953E-2</v>
      </c>
      <c r="W28" s="10">
        <v>8.0719508452604884</v>
      </c>
      <c r="X28" s="11">
        <v>0.61562138832092872</v>
      </c>
      <c r="Y28" s="10">
        <v>12.923981810188545</v>
      </c>
      <c r="Z28" s="11">
        <v>0.38457229475292576</v>
      </c>
      <c r="AA28" s="11">
        <v>0.77956464422626803</v>
      </c>
      <c r="AB28" s="11">
        <v>0.60580887061635935</v>
      </c>
      <c r="AC28" s="11">
        <v>0.35808552528881771</v>
      </c>
      <c r="AD28" s="7">
        <v>46</v>
      </c>
    </row>
    <row r="29" spans="3:30">
      <c r="G29" s="7"/>
      <c r="H29" s="8"/>
      <c r="O29" s="7">
        <v>47</v>
      </c>
      <c r="P29" s="7">
        <f>ROUND(Table136[[#This Row],[lx2]],6)</f>
        <v>98874.499737000006</v>
      </c>
      <c r="Q29" s="8">
        <v>98874.499736965721</v>
      </c>
      <c r="R29" s="9">
        <v>9.1622381726630397E-4</v>
      </c>
      <c r="S29" s="9">
        <f>ROUND(Table136[[#This Row],[qx]],6)</f>
        <v>9.1600000000000004E-4</v>
      </c>
      <c r="T29" s="10">
        <v>17.518888262476437</v>
      </c>
      <c r="U29" s="11">
        <v>0.16576722559635915</v>
      </c>
      <c r="V29" s="11">
        <v>4.0472271883688182E-2</v>
      </c>
      <c r="W29" s="10">
        <v>8.0684206352181622</v>
      </c>
      <c r="X29" s="11">
        <v>0.6157894935610394</v>
      </c>
      <c r="Y29" s="10">
        <v>12.90700532445447</v>
      </c>
      <c r="Z29" s="11">
        <v>0.38538069883550069</v>
      </c>
      <c r="AA29" s="11">
        <v>0.77918108640373596</v>
      </c>
      <c r="AB29" s="11">
        <v>0.60497642685564501</v>
      </c>
      <c r="AC29" s="11">
        <v>0.35601437809032521</v>
      </c>
      <c r="AD29" s="7">
        <v>47</v>
      </c>
    </row>
    <row r="30" spans="3:30">
      <c r="G30" s="7"/>
      <c r="H30" s="8"/>
      <c r="O30" s="7">
        <v>48</v>
      </c>
      <c r="P30" s="7">
        <f>ROUND(Table136[[#This Row],[lx2]],6)</f>
        <v>98783.908565000005</v>
      </c>
      <c r="Q30" s="8">
        <v>98783.908565386417</v>
      </c>
      <c r="R30" s="9">
        <v>1.0025247748356447E-3</v>
      </c>
      <c r="S30" s="9">
        <f>ROUND(Table136[[#This Row],[qx]],6)</f>
        <v>1.003E-3</v>
      </c>
      <c r="T30" s="10">
        <v>17.360738998155714</v>
      </c>
      <c r="U30" s="11">
        <v>0.17329814294496504</v>
      </c>
      <c r="V30" s="11">
        <v>4.374453572000192E-2</v>
      </c>
      <c r="W30" s="10">
        <v>8.0644557616195822</v>
      </c>
      <c r="X30" s="11">
        <v>0.6159782970657337</v>
      </c>
      <c r="Y30" s="10">
        <v>12.887978960952488</v>
      </c>
      <c r="Z30" s="11">
        <v>0.38628671614511889</v>
      </c>
      <c r="AA30" s="11">
        <v>0.77875019267508439</v>
      </c>
      <c r="AB30" s="11">
        <v>0.60404212540708235</v>
      </c>
      <c r="AC30" s="11">
        <v>0.35370070488554284</v>
      </c>
      <c r="AD30" s="7">
        <v>48</v>
      </c>
    </row>
    <row r="31" spans="3:30">
      <c r="G31" s="7"/>
      <c r="H31" s="8"/>
      <c r="O31" s="7">
        <v>49</v>
      </c>
      <c r="P31" s="7">
        <f>ROUND(Table136[[#This Row],[lx2]],6)</f>
        <v>98684.875249999997</v>
      </c>
      <c r="Q31" s="8">
        <v>98684.875249694524</v>
      </c>
      <c r="R31" s="9">
        <v>1.0995181526068931E-3</v>
      </c>
      <c r="S31" s="9">
        <f>ROUND(Table136[[#This Row],[qx]],6)</f>
        <v>1.1000000000000001E-3</v>
      </c>
      <c r="T31" s="10">
        <v>17.196015379509916</v>
      </c>
      <c r="U31" s="11">
        <v>0.18114212478524117</v>
      </c>
      <c r="V31" s="11">
        <v>4.7273218429127795E-2</v>
      </c>
      <c r="W31" s="10">
        <v>8.060003134205294</v>
      </c>
      <c r="X31" s="11">
        <v>0.61619032694260467</v>
      </c>
      <c r="Y31" s="10">
        <v>12.866662797353738</v>
      </c>
      <c r="Z31" s="11">
        <v>0.38730177155458323</v>
      </c>
      <c r="AA31" s="11">
        <v>0.77826615255895459</v>
      </c>
      <c r="AB31" s="11">
        <v>0.60299369283878657</v>
      </c>
      <c r="AC31" s="11">
        <v>0.35111807984068572</v>
      </c>
      <c r="AD31" s="7">
        <v>49</v>
      </c>
    </row>
    <row r="32" spans="3:30">
      <c r="G32" s="7"/>
      <c r="H32" s="8"/>
      <c r="O32" s="7">
        <v>50</v>
      </c>
      <c r="P32" s="7">
        <f>ROUND(Table136[[#This Row],[lx2]],6)</f>
        <v>98576.369437999994</v>
      </c>
      <c r="Q32" s="8">
        <v>98576.369437969741</v>
      </c>
      <c r="R32" s="9">
        <v>1.2085274681203906E-3</v>
      </c>
      <c r="S32" s="9">
        <f>ROUND(Table136[[#This Row],[qx]],6)</f>
        <v>1.209E-3</v>
      </c>
      <c r="T32" s="10">
        <v>17.024534933684688</v>
      </c>
      <c r="U32" s="11">
        <v>0.18930786030072821</v>
      </c>
      <c r="V32" s="11">
        <v>5.1075363454776035E-2</v>
      </c>
      <c r="W32" s="10">
        <v>8.0550032907337545</v>
      </c>
      <c r="X32" s="11">
        <v>0.61642841472696364</v>
      </c>
      <c r="Y32" s="10">
        <v>12.842790802671816</v>
      </c>
      <c r="Z32" s="11">
        <v>0.38843853320610333</v>
      </c>
      <c r="AA32" s="11">
        <v>0.77772245059224687</v>
      </c>
      <c r="AB32" s="11">
        <v>0.60181742670012228</v>
      </c>
      <c r="AC32" s="11">
        <v>0.34823771259581665</v>
      </c>
      <c r="AD32" s="7">
        <v>50</v>
      </c>
    </row>
    <row r="33" spans="7:30">
      <c r="G33" s="7"/>
      <c r="H33" s="8"/>
      <c r="O33" s="7">
        <v>51</v>
      </c>
      <c r="P33" s="7">
        <f>ROUND(Table136[[#This Row],[lx2]],6)</f>
        <v>98457.237187999999</v>
      </c>
      <c r="Q33" s="8">
        <v>98457.237187796374</v>
      </c>
      <c r="R33" s="9">
        <v>1.3310397385768447E-3</v>
      </c>
      <c r="S33" s="9">
        <f>ROUND(Table136[[#This Row],[qx]],6)</f>
        <v>1.3309999999999999E-3</v>
      </c>
      <c r="T33" s="10">
        <v>16.846120679941905</v>
      </c>
      <c r="U33" s="11">
        <v>0.19780377714562269</v>
      </c>
      <c r="V33" s="11">
        <v>5.5168733670792891E-2</v>
      </c>
      <c r="W33" s="10">
        <v>8.0493896618134784</v>
      </c>
      <c r="X33" s="11">
        <v>0.61669573038983394</v>
      </c>
      <c r="Y33" s="10">
        <v>12.816068511860912</v>
      </c>
      <c r="Z33" s="11">
        <v>0.38971102324471774</v>
      </c>
      <c r="AA33" s="11">
        <v>0.77711178297168115</v>
      </c>
      <c r="AB33" s="11">
        <v>0.60049804232177117</v>
      </c>
      <c r="AC33" s="11">
        <v>0.3450283757029759</v>
      </c>
      <c r="AD33" s="7">
        <v>51</v>
      </c>
    </row>
    <row r="34" spans="7:30">
      <c r="G34" s="7"/>
      <c r="H34" s="8"/>
      <c r="O34" s="7">
        <v>52</v>
      </c>
      <c r="P34" s="7">
        <f>ROUND(Table136[[#This Row],[lx2]],6)</f>
        <v>98326.186692999996</v>
      </c>
      <c r="Q34" s="8">
        <v>98326.18669254893</v>
      </c>
      <c r="R34" s="9">
        <v>1.4687255926130183E-3</v>
      </c>
      <c r="S34" s="9">
        <f>ROUND(Table136[[#This Row],[qx]],6)</f>
        <v>1.469E-3</v>
      </c>
      <c r="T34" s="10">
        <v>16.660602638118974</v>
      </c>
      <c r="U34" s="11">
        <v>0.20663796961338132</v>
      </c>
      <c r="V34" s="11">
        <v>5.9571781542002711E-2</v>
      </c>
      <c r="W34" s="10">
        <v>8.0430877587697918</v>
      </c>
      <c r="X34" s="11">
        <v>0.61699582101096184</v>
      </c>
      <c r="Y34" s="10">
        <v>12.78617063315904</v>
      </c>
      <c r="Z34" s="11">
        <v>0.39113473175433078</v>
      </c>
      <c r="AA34" s="11">
        <v>0.7764259649164198</v>
      </c>
      <c r="AB34" s="11">
        <v>0.59901850674617663</v>
      </c>
      <c r="AC34" s="11">
        <v>0.34145637332574075</v>
      </c>
      <c r="AD34" s="7">
        <v>52</v>
      </c>
    </row>
    <row r="35" spans="7:30">
      <c r="G35" s="7"/>
      <c r="H35" s="8"/>
      <c r="O35" s="7">
        <v>53</v>
      </c>
      <c r="P35" s="7">
        <f>ROUND(Table136[[#This Row],[lx2]],6)</f>
        <v>98181.772505999994</v>
      </c>
      <c r="Q35" s="8">
        <v>98181.772505729532</v>
      </c>
      <c r="R35" s="9">
        <v>1.6234618333039741E-3</v>
      </c>
      <c r="S35" s="9">
        <f>ROUND(Table136[[#This Row],[qx]],6)</f>
        <v>1.6230000000000001E-3</v>
      </c>
      <c r="T35" s="10">
        <v>16.467819477946712</v>
      </c>
      <c r="U35" s="11">
        <v>0.21581812009777479</v>
      </c>
      <c r="V35" s="11">
        <v>6.4303607912082894E-2</v>
      </c>
      <c r="W35" s="10">
        <v>8.0360142786253874</v>
      </c>
      <c r="X35" s="11">
        <v>0.61733265339879062</v>
      </c>
      <c r="Y35" s="10">
        <v>12.752738630411407</v>
      </c>
      <c r="Z35" s="11">
        <v>0.39272673188517038</v>
      </c>
      <c r="AA35" s="11">
        <v>0.77565582787483822</v>
      </c>
      <c r="AB35" s="11">
        <v>0.5973598597263382</v>
      </c>
      <c r="AC35" s="11">
        <v>0.33748556648232197</v>
      </c>
      <c r="AD35" s="7">
        <v>53</v>
      </c>
    </row>
    <row r="36" spans="7:30">
      <c r="G36" s="7"/>
      <c r="H36" s="8"/>
      <c r="O36" s="7">
        <v>54</v>
      </c>
      <c r="P36" s="7">
        <f>ROUND(Table136[[#This Row],[lx2]],6)</f>
        <v>98022.378144999995</v>
      </c>
      <c r="Q36" s="8">
        <v>98022.37814534035</v>
      </c>
      <c r="R36" s="9">
        <v>1.797356745150025E-3</v>
      </c>
      <c r="S36" s="9">
        <f>ROUND(Table136[[#This Row],[qx]],6)</f>
        <v>1.797E-3</v>
      </c>
      <c r="T36" s="10">
        <v>16.267620312540139</v>
      </c>
      <c r="U36" s="11">
        <v>0.22535141368856393</v>
      </c>
      <c r="V36" s="11">
        <v>6.9383908016277362E-2</v>
      </c>
      <c r="W36" s="10">
        <v>8.0280761204457161</v>
      </c>
      <c r="X36" s="11">
        <v>0.6177106609311559</v>
      </c>
      <c r="Y36" s="10">
        <v>12.715378338166451</v>
      </c>
      <c r="Z36" s="11">
        <v>0.39450579342064451</v>
      </c>
      <c r="AA36" s="11">
        <v>0.77479110565984555</v>
      </c>
      <c r="AB36" s="11">
        <v>0.59550102209439404</v>
      </c>
      <c r="AC36" s="11">
        <v>0.33307747352538053</v>
      </c>
      <c r="AD36" s="7">
        <v>54</v>
      </c>
    </row>
    <row r="37" spans="7:30">
      <c r="G37" s="7"/>
      <c r="H37" s="8"/>
      <c r="O37" s="7">
        <v>55</v>
      </c>
      <c r="P37" s="7">
        <f>ROUND(Table136[[#This Row],[lx2]],6)</f>
        <v>97846.196962999995</v>
      </c>
      <c r="Q37" s="8">
        <v>97846.196962805174</v>
      </c>
      <c r="R37" s="9">
        <v>1.9927784711716301E-3</v>
      </c>
      <c r="S37" s="9">
        <f>ROUND(Table136[[#This Row],[qx]],6)</f>
        <v>1.993E-3</v>
      </c>
      <c r="T37" s="10">
        <v>16.059866637794798</v>
      </c>
      <c r="U37" s="11">
        <v>0.23524444581929449</v>
      </c>
      <c r="V37" s="11">
        <v>7.483290326624048E-2</v>
      </c>
      <c r="W37" s="10">
        <v>8.0191693077128345</v>
      </c>
      <c r="X37" s="11">
        <v>0.61813479487081691</v>
      </c>
      <c r="Y37" s="10">
        <v>12.673657686404807</v>
      </c>
      <c r="Z37" s="11">
        <v>0.39649249112357998</v>
      </c>
      <c r="AA37" s="11">
        <v>0.7738203085713028</v>
      </c>
      <c r="AB37" s="11">
        <v>0.59341859229438343</v>
      </c>
      <c r="AC37" s="11">
        <v>0.32819146836918245</v>
      </c>
      <c r="AD37" s="7">
        <v>55</v>
      </c>
    </row>
    <row r="38" spans="7:30">
      <c r="G38" s="7"/>
      <c r="H38" s="8"/>
      <c r="O38" s="7">
        <v>56</v>
      </c>
      <c r="P38" s="7">
        <f>ROUND(Table136[[#This Row],[lx2]],6)</f>
        <v>97651.211167999994</v>
      </c>
      <c r="Q38" s="8">
        <v>97651.21116801168</v>
      </c>
      <c r="R38" s="9">
        <v>2.2123868229786403E-3</v>
      </c>
      <c r="S38" s="9">
        <f>ROUND(Table136[[#This Row],[qx]],6)</f>
        <v>2.212E-3</v>
      </c>
      <c r="T38" s="10">
        <v>15.844434417479581</v>
      </c>
      <c r="U38" s="11">
        <v>0.24550312297716193</v>
      </c>
      <c r="V38" s="11">
        <v>8.0671257324697487E-2</v>
      </c>
      <c r="W38" s="10">
        <v>8.0091778121233634</v>
      </c>
      <c r="X38" s="11">
        <v>0.61861058037507743</v>
      </c>
      <c r="Y38" s="10">
        <v>12.627104634782114</v>
      </c>
      <c r="Z38" s="11">
        <v>0.39870930310561292</v>
      </c>
      <c r="AA38" s="11">
        <v>0.77273058455691179</v>
      </c>
      <c r="AB38" s="11">
        <v>0.59108663252899518</v>
      </c>
      <c r="AC38" s="11">
        <v>0.32278510310896791</v>
      </c>
      <c r="AD38" s="7">
        <v>56</v>
      </c>
    </row>
    <row r="39" spans="7:30">
      <c r="G39" s="7"/>
      <c r="H39" s="8"/>
      <c r="O39" s="7">
        <v>57</v>
      </c>
      <c r="P39" s="7">
        <f>ROUND(Table136[[#This Row],[lx2]],6)</f>
        <v>97435.168915000002</v>
      </c>
      <c r="Q39" s="8">
        <v>97435.168915175673</v>
      </c>
      <c r="R39" s="9">
        <v>2.4591689270031525E-3</v>
      </c>
      <c r="S39" s="9">
        <f>ROUND(Table136[[#This Row],[qx]],6)</f>
        <v>2.4589999999999998E-3</v>
      </c>
      <c r="T39" s="10">
        <v>15.621216311479978</v>
      </c>
      <c r="U39" s="11">
        <v>0.25613255659619072</v>
      </c>
      <c r="V39" s="11">
        <v>8.6919974984810411E-2</v>
      </c>
      <c r="W39" s="10">
        <v>7.9979722753575277</v>
      </c>
      <c r="X39" s="11">
        <v>0.61914417736392691</v>
      </c>
      <c r="Y39" s="10">
        <v>12.575205443605318</v>
      </c>
      <c r="Z39" s="11">
        <v>0.40118069316165089</v>
      </c>
      <c r="AA39" s="11">
        <v>0.77150756648209107</v>
      </c>
      <c r="AB39" s="11">
        <v>0.58847644682736477</v>
      </c>
      <c r="AC39" s="11">
        <v>0.31681458595461914</v>
      </c>
      <c r="AD39" s="7">
        <v>57</v>
      </c>
    </row>
    <row r="40" spans="7:30">
      <c r="G40" s="7"/>
      <c r="H40" s="8"/>
      <c r="O40" s="7">
        <v>58</v>
      </c>
      <c r="P40" s="7">
        <f>ROUND(Table136[[#This Row],[lx2]],6)</f>
        <v>97195.559374999997</v>
      </c>
      <c r="Q40" s="8">
        <v>97195.559375382174</v>
      </c>
      <c r="R40" s="9">
        <v>2.7364791542020539E-3</v>
      </c>
      <c r="S40" s="9">
        <f>ROUND(Table136[[#This Row],[qx]],6)</f>
        <v>2.7360000000000002E-3</v>
      </c>
      <c r="T40" s="10">
        <v>15.390124041880496</v>
      </c>
      <c r="U40" s="11">
        <v>0.2671369503866422</v>
      </c>
      <c r="V40" s="11">
        <v>9.3600282399786572E-2</v>
      </c>
      <c r="W40" s="10">
        <v>7.9854086270592255</v>
      </c>
      <c r="X40" s="11">
        <v>0.61974244633051256</v>
      </c>
      <c r="Y40" s="10">
        <v>12.517403440625886</v>
      </c>
      <c r="Z40" s="11">
        <v>0.40393316949400471</v>
      </c>
      <c r="AA40" s="11">
        <v>0.77013520463450924</v>
      </c>
      <c r="AB40" s="11">
        <v>0.58555635444659282</v>
      </c>
      <c r="AC40" s="11">
        <v>0.31023544952797</v>
      </c>
      <c r="AD40" s="7">
        <v>58</v>
      </c>
    </row>
    <row r="41" spans="7:30">
      <c r="G41" s="7"/>
      <c r="H41" s="8"/>
      <c r="O41" s="7">
        <v>59</v>
      </c>
      <c r="P41" s="7">
        <f>ROUND(Table136[[#This Row],[lx2]],6)</f>
        <v>96929.585753000007</v>
      </c>
      <c r="Q41" s="8">
        <v>96929.585753270439</v>
      </c>
      <c r="R41" s="9">
        <v>3.0480838285775746E-3</v>
      </c>
      <c r="S41" s="9">
        <f>ROUND(Table136[[#This Row],[qx]],6)</f>
        <v>3.0479999999999999E-3</v>
      </c>
      <c r="T41" s="10">
        <v>15.151090888353922</v>
      </c>
      <c r="U41" s="11">
        <v>0.27851948150695527</v>
      </c>
      <c r="V41" s="11">
        <v>0.10073348727963349</v>
      </c>
      <c r="W41" s="10">
        <v>7.9713265996523957</v>
      </c>
      <c r="X41" s="11">
        <v>0.62041301906417123</v>
      </c>
      <c r="Y41" s="10">
        <v>12.453098479054706</v>
      </c>
      <c r="Z41" s="11">
        <v>0.40699531052120375</v>
      </c>
      <c r="AA41" s="11">
        <v>0.7685955836925098</v>
      </c>
      <c r="AB41" s="11">
        <v>0.58229146342756</v>
      </c>
      <c r="AC41" s="11">
        <v>0.30300344809555402</v>
      </c>
      <c r="AD41" s="7">
        <v>59</v>
      </c>
    </row>
    <row r="42" spans="7:30">
      <c r="G42" s="7"/>
      <c r="H42" s="8"/>
      <c r="O42" s="7">
        <v>60</v>
      </c>
      <c r="P42" s="7">
        <f>ROUND(Table136[[#This Row],[lx2]],6)</f>
        <v>96634.136249999996</v>
      </c>
      <c r="Q42" s="8">
        <v>96634.136250425174</v>
      </c>
      <c r="R42" s="9">
        <v>3.3982112619489468E-3</v>
      </c>
      <c r="S42" s="9">
        <f>ROUND(Table136[[#This Row],[qx]],6)</f>
        <v>3.398E-3</v>
      </c>
      <c r="T42" s="10">
        <v>14.904074300627279</v>
      </c>
      <c r="U42" s="11">
        <v>0.29028217616060492</v>
      </c>
      <c r="V42" s="11">
        <v>0.10834081779190474</v>
      </c>
      <c r="W42" s="10">
        <v>7.9555481438787812</v>
      </c>
      <c r="X42" s="11">
        <v>0.62116437410101</v>
      </c>
      <c r="Y42" s="10">
        <v>12.381647322482584</v>
      </c>
      <c r="Z42" s="11">
        <v>0.41039774654844768</v>
      </c>
      <c r="AA42" s="11">
        <v>0.76686872355418867</v>
      </c>
      <c r="AB42" s="11">
        <v>0.57864345089717528</v>
      </c>
      <c r="AC42" s="11">
        <v>0.29507572455936687</v>
      </c>
      <c r="AD42" s="7">
        <v>60</v>
      </c>
    </row>
    <row r="43" spans="7:30">
      <c r="G43" s="7"/>
      <c r="H43" s="8"/>
      <c r="O43" s="7">
        <v>61</v>
      </c>
      <c r="P43" s="7">
        <f>ROUND(Table136[[#This Row],[lx2]],6)</f>
        <v>96305.753039999996</v>
      </c>
      <c r="Q43" s="8">
        <v>96305.753040330266</v>
      </c>
      <c r="R43" s="9">
        <v>3.7916077185089492E-3</v>
      </c>
      <c r="S43" s="9">
        <f>ROUND(Table136[[#This Row],[qx]],6)</f>
        <v>3.7919999999999998E-3</v>
      </c>
      <c r="T43" s="10">
        <v>14.649058611609565</v>
      </c>
      <c r="U43" s="11">
        <v>0.30242578039954371</v>
      </c>
      <c r="V43" s="11">
        <v>0.11644323908004584</v>
      </c>
      <c r="W43" s="10">
        <v>7.9378757532955548</v>
      </c>
      <c r="X43" s="11">
        <v>0.62200591650973502</v>
      </c>
      <c r="Y43" s="10">
        <v>12.302365235485887</v>
      </c>
      <c r="Z43" s="11">
        <v>0.41417308402448094</v>
      </c>
      <c r="AA43" s="11">
        <v>0.76493236367488626</v>
      </c>
      <c r="AB43" s="11">
        <v>0.5745703589123371</v>
      </c>
      <c r="AC43" s="11">
        <v>0.28641228807432378</v>
      </c>
      <c r="AD43" s="7">
        <v>61</v>
      </c>
    </row>
    <row r="44" spans="7:30">
      <c r="G44" s="7"/>
      <c r="H44" s="8"/>
      <c r="O44" s="7">
        <v>62</v>
      </c>
      <c r="P44" s="7">
        <f>ROUND(Table136[[#This Row],[lx2]],6)</f>
        <v>95940.599403999993</v>
      </c>
      <c r="Q44" s="8">
        <v>95940.599403765736</v>
      </c>
      <c r="R44" s="9">
        <v>4.233599972717883E-3</v>
      </c>
      <c r="S44" s="9">
        <f>ROUND(Table136[[#This Row],[qx]],6)</f>
        <v>4.2339999999999999E-3</v>
      </c>
      <c r="T44" s="10">
        <v>14.386057830097558</v>
      </c>
      <c r="U44" s="11">
        <v>0.31494962713821073</v>
      </c>
      <c r="V44" s="11">
        <v>0.12506124655496587</v>
      </c>
      <c r="W44" s="10">
        <v>7.918090711676534</v>
      </c>
      <c r="X44" s="11">
        <v>0.62294806134873604</v>
      </c>
      <c r="Y44" s="10">
        <v>12.214529102561446</v>
      </c>
      <c r="Z44" s="11">
        <v>0.4183557570208829</v>
      </c>
      <c r="AA44" s="11">
        <v>0.76276173091949173</v>
      </c>
      <c r="AB44" s="11">
        <v>0.57002641734811488</v>
      </c>
      <c r="AC44" s="11">
        <v>0.2769778397521061</v>
      </c>
      <c r="AD44" s="7">
        <v>62</v>
      </c>
    </row>
    <row r="45" spans="7:30">
      <c r="G45" s="7"/>
      <c r="H45" s="8"/>
      <c r="O45" s="7">
        <v>63</v>
      </c>
      <c r="P45" s="7">
        <f>ROUND(Table136[[#This Row],[lx2]],6)</f>
        <v>95534.425285000005</v>
      </c>
      <c r="Q45" s="8">
        <v>95534.425284747413</v>
      </c>
      <c r="R45" s="9">
        <v>4.7301651877017514E-3</v>
      </c>
      <c r="S45" s="9">
        <f>ROUND(Table136[[#This Row],[qx]],6)</f>
        <v>4.7299999999999998E-3</v>
      </c>
      <c r="T45" s="10">
        <v>14.115118486843246</v>
      </c>
      <c r="U45" s="11">
        <v>0.32785150062651136</v>
      </c>
      <c r="V45" s="11">
        <v>0.13421463543103107</v>
      </c>
      <c r="W45" s="10">
        <v>7.8959512846190254</v>
      </c>
      <c r="X45" s="11">
        <v>0.62400231978004594</v>
      </c>
      <c r="Y45" s="10">
        <v>12.11738243939406</v>
      </c>
      <c r="Z45" s="11">
        <v>0.42298178860028213</v>
      </c>
      <c r="AA45" s="11">
        <v>0.76032929143199746</v>
      </c>
      <c r="AB45" s="11">
        <v>0.56496190861724527</v>
      </c>
      <c r="AC45" s="11">
        <v>0.26674397544356521</v>
      </c>
      <c r="AD45" s="7">
        <v>63</v>
      </c>
    </row>
    <row r="46" spans="7:30">
      <c r="G46" s="7"/>
      <c r="H46" s="8"/>
      <c r="O46" s="7">
        <v>64</v>
      </c>
      <c r="P46" s="7">
        <f>ROUND(Table136[[#This Row],[lx2]],6)</f>
        <v>95082.531671999997</v>
      </c>
      <c r="Q46" s="8">
        <v>95082.5316720384</v>
      </c>
      <c r="R46" s="9">
        <v>5.2880089080169501E-3</v>
      </c>
      <c r="S46" s="9">
        <f>ROUND(Table136[[#This Row],[qx]],6)</f>
        <v>5.2880000000000002E-3</v>
      </c>
      <c r="T46" s="10">
        <v>13.836322502211182</v>
      </c>
      <c r="U46" s="11">
        <v>0.34112749989470492</v>
      </c>
      <c r="V46" s="11">
        <v>0.14392224637454665</v>
      </c>
      <c r="W46" s="10">
        <v>7.8711908860128581</v>
      </c>
      <c r="X46" s="11">
        <v>0.62518138638033971</v>
      </c>
      <c r="Y46" s="10">
        <v>12.010142694452135</v>
      </c>
      <c r="Z46" s="11">
        <v>0.42808844312132632</v>
      </c>
      <c r="AA46" s="11">
        <v>0.75760448769442323</v>
      </c>
      <c r="AB46" s="11">
        <v>0.55932309293767035</v>
      </c>
      <c r="AC46" s="11">
        <v>0.25569177910985391</v>
      </c>
      <c r="AD46" s="7">
        <v>64</v>
      </c>
    </row>
    <row r="47" spans="7:30">
      <c r="G47" s="7"/>
      <c r="H47" s="8"/>
      <c r="O47" s="7">
        <v>65</v>
      </c>
      <c r="P47" s="7">
        <f>ROUND(Table136[[#This Row],[lx2]],6)</f>
        <v>94579.734398000001</v>
      </c>
      <c r="Q47" s="8">
        <v>94579.734397559863</v>
      </c>
      <c r="R47" s="9">
        <v>5.9146520295545457E-3</v>
      </c>
      <c r="S47" s="9">
        <f>ROUND(Table136[[#This Row],[qx]],6)</f>
        <v>5.9150000000000001E-3</v>
      </c>
      <c r="T47" s="10">
        <v>13.549790037743087</v>
      </c>
      <c r="U47" s="11">
        <v>0.35477190296461425</v>
      </c>
      <c r="V47" s="11">
        <v>0.15420168761767428</v>
      </c>
      <c r="W47" s="10">
        <v>7.8435162617604197</v>
      </c>
      <c r="X47" s="11">
        <v>0.62649922563045579</v>
      </c>
      <c r="Y47" s="10">
        <v>11.892011258710387</v>
      </c>
      <c r="Z47" s="11">
        <v>0.43371374958521902</v>
      </c>
      <c r="AA47" s="11">
        <v>0.75455346283435565</v>
      </c>
      <c r="AB47" s="11">
        <v>0.55305221749165034</v>
      </c>
      <c r="AC47" s="11">
        <v>0.24381479555584576</v>
      </c>
      <c r="AD47" s="7">
        <v>65</v>
      </c>
    </row>
    <row r="48" spans="7:30">
      <c r="G48" s="7"/>
      <c r="H48" s="8"/>
      <c r="O48" s="7">
        <v>66</v>
      </c>
      <c r="P48" s="7">
        <f>ROUND(Table136[[#This Row],[lx2]],6)</f>
        <v>94020.328179999997</v>
      </c>
      <c r="Q48" s="8">
        <v>94020.328179550605</v>
      </c>
      <c r="R48" s="9">
        <v>6.6185276792443126E-3</v>
      </c>
      <c r="S48" s="9">
        <f>ROUND(Table136[[#This Row],[qx]],6)</f>
        <v>6.6189999999999999E-3</v>
      </c>
      <c r="T48" s="10">
        <v>13.25568228777677</v>
      </c>
      <c r="U48" s="11">
        <v>0.36877703391539118</v>
      </c>
      <c r="V48" s="11">
        <v>0.16506903446866816</v>
      </c>
      <c r="W48" s="10">
        <v>7.812605747656157</v>
      </c>
      <c r="X48" s="11">
        <v>0.62797115487351585</v>
      </c>
      <c r="Y48" s="10">
        <v>11.762186597812294</v>
      </c>
      <c r="Z48" s="11">
        <v>0.43989587629465199</v>
      </c>
      <c r="AA48" s="11">
        <v>0.75113877539706575</v>
      </c>
      <c r="AB48" s="11">
        <v>0.54608763816551709</v>
      </c>
      <c r="AC48" s="11">
        <v>0.23112233496365533</v>
      </c>
      <c r="AD48" s="7">
        <v>66</v>
      </c>
    </row>
    <row r="49" spans="7:30">
      <c r="G49" s="7"/>
      <c r="H49" s="8"/>
      <c r="O49" s="7">
        <v>67</v>
      </c>
      <c r="P49" s="7">
        <f>ROUND(Table136[[#This Row],[lx2]],6)</f>
        <v>93398.052035000001</v>
      </c>
      <c r="Q49" s="8">
        <v>93398.052035082612</v>
      </c>
      <c r="R49" s="9">
        <v>7.4090890062679104E-3</v>
      </c>
      <c r="S49" s="9">
        <f>ROUND(Table136[[#This Row],[qx]],6)</f>
        <v>7.4089999999999998E-3</v>
      </c>
      <c r="T49" s="10">
        <v>12.954204160967555</v>
      </c>
      <c r="U49" s="11">
        <v>0.38313313519202052</v>
      </c>
      <c r="V49" s="11">
        <v>0.176538507822941</v>
      </c>
      <c r="W49" s="10">
        <v>7.7781076760588963</v>
      </c>
      <c r="X49" s="11">
        <v>0.62961392018767115</v>
      </c>
      <c r="Y49" s="10">
        <v>11.619880882666196</v>
      </c>
      <c r="Z49" s="11">
        <v>0.44667233892065672</v>
      </c>
      <c r="AA49" s="11">
        <v>0.74731910928588552</v>
      </c>
      <c r="AB49" s="11">
        <v>0.53836408859292828</v>
      </c>
      <c r="AC49" s="11">
        <v>0.21764301162784538</v>
      </c>
      <c r="AD49" s="7">
        <v>67</v>
      </c>
    </row>
    <row r="50" spans="7:30">
      <c r="G50" s="7"/>
      <c r="H50" s="8"/>
      <c r="O50" s="7">
        <v>68</v>
      </c>
      <c r="P50" s="7">
        <f>ROUND(Table136[[#This Row],[lx2]],6)</f>
        <v>92706.057555000007</v>
      </c>
      <c r="Q50" s="8">
        <v>92706.05755454264</v>
      </c>
      <c r="R50" s="9">
        <v>8.2969289522332179E-3</v>
      </c>
      <c r="S50" s="9">
        <f>ROUND(Table136[[#This Row],[qx]],6)</f>
        <v>8.2970000000000006E-3</v>
      </c>
      <c r="T50" s="10">
        <v>12.645606795300582</v>
      </c>
      <c r="U50" s="11">
        <v>0.39782824784282877</v>
      </c>
      <c r="V50" s="11">
        <v>0.18862213404824013</v>
      </c>
      <c r="W50" s="10">
        <v>7.7396390273141726</v>
      </c>
      <c r="X50" s="11">
        <v>0.63144576060408653</v>
      </c>
      <c r="Y50" s="10">
        <v>11.464340407485961</v>
      </c>
      <c r="Z50" s="11">
        <v>0.45407902821495366</v>
      </c>
      <c r="AA50" s="11">
        <v>0.74304898546418097</v>
      </c>
      <c r="AB50" s="11">
        <v>0.52981313783397044</v>
      </c>
      <c r="AC50" s="11">
        <v>0.20342835427842881</v>
      </c>
      <c r="AD50" s="7">
        <v>68</v>
      </c>
    </row>
    <row r="51" spans="7:30">
      <c r="G51" s="7"/>
      <c r="H51" s="8"/>
      <c r="O51" s="7">
        <v>69</v>
      </c>
      <c r="P51" s="7">
        <f>ROUND(Table136[[#This Row],[lx2]],6)</f>
        <v>91936.881982000006</v>
      </c>
      <c r="Q51" s="8">
        <v>91936.881981570958</v>
      </c>
      <c r="R51" s="9">
        <v>9.2939131268063857E-3</v>
      </c>
      <c r="S51" s="9">
        <f>ROUND(Table136[[#This Row],[qx]],6)</f>
        <v>9.2940000000000002E-3</v>
      </c>
      <c r="T51" s="10">
        <v>12.330189844170238</v>
      </c>
      <c r="U51" s="11">
        <v>0.41284810265855942</v>
      </c>
      <c r="V51" s="11">
        <v>0.20132938947643408</v>
      </c>
      <c r="W51" s="10">
        <v>7.6967844471239895</v>
      </c>
      <c r="X51" s="11">
        <v>0.63348645489885724</v>
      </c>
      <c r="Y51" s="10">
        <v>11.294869933213194</v>
      </c>
      <c r="Z51" s="11">
        <v>0.46214905079937108</v>
      </c>
      <c r="AA51" s="11">
        <v>0.73827848438415167</v>
      </c>
      <c r="AB51" s="11">
        <v>0.5203638849726141</v>
      </c>
      <c r="AC51" s="11">
        <v>0.18855624579657707</v>
      </c>
      <c r="AD51" s="7">
        <v>69</v>
      </c>
    </row>
    <row r="52" spans="7:30">
      <c r="G52" s="7"/>
      <c r="H52" s="8"/>
      <c r="O52" s="7">
        <v>70</v>
      </c>
      <c r="P52" s="7">
        <f>ROUND(Table136[[#This Row],[lx2]],6)</f>
        <v>91082.428587000002</v>
      </c>
      <c r="Q52" s="8">
        <v>91082.428587284783</v>
      </c>
      <c r="R52" s="9">
        <v>1.041332696314734E-2</v>
      </c>
      <c r="S52" s="9">
        <f>ROUND(Table136[[#This Row],[qx]],6)</f>
        <v>1.0413E-2</v>
      </c>
      <c r="T52" s="10">
        <v>12.008303465588256</v>
      </c>
      <c r="U52" s="11">
        <v>0.42817602544817768</v>
      </c>
      <c r="V52" s="11">
        <v>0.21466683367433825</v>
      </c>
      <c r="W52" s="10">
        <v>7.6490957803829343</v>
      </c>
      <c r="X52" s="11">
        <v>0.63575734379128845</v>
      </c>
      <c r="Y52" s="10">
        <v>11.110860863590503</v>
      </c>
      <c r="Z52" s="11">
        <v>0.47091138744807071</v>
      </c>
      <c r="AA52" s="11">
        <v>0.73295299105009859</v>
      </c>
      <c r="AB52" s="11">
        <v>0.50994394579573599</v>
      </c>
      <c r="AC52" s="11">
        <v>0.17313385927456582</v>
      </c>
      <c r="AD52" s="7">
        <v>70</v>
      </c>
    </row>
    <row r="53" spans="7:30">
      <c r="G53" s="7"/>
      <c r="H53" s="8"/>
      <c r="O53" s="7">
        <v>71</v>
      </c>
      <c r="P53" s="7">
        <f>ROUND(Table136[[#This Row],[lx2]],6)</f>
        <v>90133.957477999997</v>
      </c>
      <c r="Q53" s="8">
        <v>90133.957477807868</v>
      </c>
      <c r="R53" s="9">
        <v>1.1670038358202683E-2</v>
      </c>
      <c r="S53" s="9">
        <f>ROUND(Table136[[#This Row],[qx]],6)</f>
        <v>1.167E-2</v>
      </c>
      <c r="T53" s="10">
        <v>11.680349941856196</v>
      </c>
      <c r="U53" s="11">
        <v>0.44379285991160911</v>
      </c>
      <c r="V53" s="11">
        <v>0.22863773667087839</v>
      </c>
      <c r="W53" s="10">
        <v>7.5960923053049934</v>
      </c>
      <c r="X53" s="11">
        <v>0.63828131879499994</v>
      </c>
      <c r="Y53" s="10">
        <v>10.91182283798419</v>
      </c>
      <c r="Z53" s="11">
        <v>0.48038938866741898</v>
      </c>
      <c r="AA53" s="11">
        <v>0.72701297823008137</v>
      </c>
      <c r="AB53" s="11">
        <v>0.49848079287713831</v>
      </c>
      <c r="AC53" s="11">
        <v>0.15729966287711064</v>
      </c>
      <c r="AD53" s="7">
        <v>71</v>
      </c>
    </row>
    <row r="54" spans="7:30">
      <c r="G54" s="7"/>
      <c r="H54" s="8"/>
      <c r="O54" s="7">
        <v>72</v>
      </c>
      <c r="P54" s="7">
        <f>ROUND(Table136[[#This Row],[lx2]],6)</f>
        <v>89082.090737000006</v>
      </c>
      <c r="Q54" s="8">
        <v>89082.090736665239</v>
      </c>
      <c r="R54" s="9">
        <v>1.3080677008737163E-2</v>
      </c>
      <c r="S54" s="9">
        <f>ROUND(Table136[[#This Row],[qx]],6)</f>
        <v>1.3081000000000001E-2</v>
      </c>
      <c r="T54" s="10">
        <v>11.346784853430817</v>
      </c>
      <c r="U54" s="11">
        <v>0.45967691174138903</v>
      </c>
      <c r="V54" s="11">
        <v>0.24324170636503539</v>
      </c>
      <c r="W54" s="10">
        <v>7.5372618884452134</v>
      </c>
      <c r="X54" s="11">
        <v>0.64108276721689417</v>
      </c>
      <c r="Y54" s="10">
        <v>10.697417903168061</v>
      </c>
      <c r="Z54" s="11">
        <v>0.490599147468187</v>
      </c>
      <c r="AA54" s="11">
        <v>0.72039384769295134</v>
      </c>
      <c r="AB54" s="11">
        <v>0.48590351485930477</v>
      </c>
      <c r="AC54" s="11">
        <v>0.14122398133441016</v>
      </c>
      <c r="AD54" s="7">
        <v>72</v>
      </c>
    </row>
    <row r="55" spans="7:30">
      <c r="G55" s="7"/>
      <c r="H55" s="8"/>
      <c r="O55" s="7">
        <v>73</v>
      </c>
      <c r="P55" s="7">
        <f>ROUND(Table136[[#This Row],[lx2]],6)</f>
        <v>87916.836679999993</v>
      </c>
      <c r="Q55" s="8">
        <v>87916.836680475899</v>
      </c>
      <c r="R55" s="9">
        <v>1.4663831624937007E-2</v>
      </c>
      <c r="S55" s="9">
        <f>ROUND(Table136[[#This Row],[qx]],6)</f>
        <v>1.4664E-2</v>
      </c>
      <c r="T55" s="10">
        <v>11.008117728584121</v>
      </c>
      <c r="U55" s="11">
        <v>0.47580391768646979</v>
      </c>
      <c r="V55" s="11">
        <v>0.25847432339813714</v>
      </c>
      <c r="W55" s="10">
        <v>7.4720633203521025</v>
      </c>
      <c r="X55" s="11">
        <v>0.64418746093561374</v>
      </c>
      <c r="Y55" s="10">
        <v>10.467495911840659</v>
      </c>
      <c r="Z55" s="11">
        <v>0.50154781372187274</v>
      </c>
      <c r="AA55" s="11">
        <v>0.71302585455116063</v>
      </c>
      <c r="AB55" s="11">
        <v>0.47214506212715474</v>
      </c>
      <c r="AC55" s="11">
        <v>0.12510754773647614</v>
      </c>
      <c r="AD55" s="7">
        <v>73</v>
      </c>
    </row>
    <row r="56" spans="7:30">
      <c r="G56" s="7"/>
      <c r="H56" s="8"/>
      <c r="O56" s="7">
        <v>74</v>
      </c>
      <c r="P56" s="7">
        <f>ROUND(Table136[[#This Row],[lx2]],6)</f>
        <v>86627.638990000007</v>
      </c>
      <c r="Q56" s="8">
        <v>86627.638990396314</v>
      </c>
      <c r="R56" s="9">
        <v>1.6440266126718006E-2</v>
      </c>
      <c r="S56" s="9">
        <f>ROUND(Table136[[#This Row],[qx]],6)</f>
        <v>1.644E-2</v>
      </c>
      <c r="T56" s="10">
        <v>10.664912090198758</v>
      </c>
      <c r="U56" s="11">
        <v>0.49214704332386805</v>
      </c>
      <c r="V56" s="11">
        <v>0.27432679180677288</v>
      </c>
      <c r="W56" s="10">
        <v>7.3999301310817014</v>
      </c>
      <c r="X56" s="11">
        <v>0.64762237471039474</v>
      </c>
      <c r="Y56" s="10">
        <v>10.222129214201392</v>
      </c>
      <c r="Z56" s="11">
        <v>0.51323194218088553</v>
      </c>
      <c r="AA56" s="11">
        <v>0.70483414589372062</v>
      </c>
      <c r="AB56" s="11">
        <v>0.45714504253152216</v>
      </c>
      <c r="AC56" s="11">
        <v>0.10917748347160167</v>
      </c>
      <c r="AD56" s="7">
        <v>74</v>
      </c>
    </row>
    <row r="57" spans="7:30">
      <c r="G57" s="7"/>
      <c r="H57" s="8"/>
      <c r="O57" s="7">
        <v>75</v>
      </c>
      <c r="P57" s="7">
        <f>ROUND(Table136[[#This Row],[lx2]],6)</f>
        <v>85203.457551</v>
      </c>
      <c r="Q57" s="8">
        <v>85203.457551464948</v>
      </c>
      <c r="R57" s="9">
        <v>1.8433155787278888E-2</v>
      </c>
      <c r="S57" s="9">
        <f>ROUND(Table136[[#This Row],[qx]],6)</f>
        <v>1.8433000000000001E-2</v>
      </c>
      <c r="T57" s="10">
        <v>10.317784823037648</v>
      </c>
      <c r="U57" s="11">
        <v>0.5086769131886828</v>
      </c>
      <c r="V57" s="11">
        <v>0.29078561473226894</v>
      </c>
      <c r="W57" s="10">
        <v>7.3202762214963721</v>
      </c>
      <c r="X57" s="11">
        <v>0.65141541802398173</v>
      </c>
      <c r="Y57" s="10">
        <v>9.9616441128312445</v>
      </c>
      <c r="Z57" s="11">
        <v>0.52563599462708299</v>
      </c>
      <c r="AA57" s="11">
        <v>0.69573895191442148</v>
      </c>
      <c r="AB57" s="11">
        <v>0.44085311991272624</v>
      </c>
      <c r="AC57" s="11">
        <v>9.3680239913537786E-2</v>
      </c>
      <c r="AD57" s="7">
        <v>75</v>
      </c>
    </row>
    <row r="58" spans="7:30">
      <c r="G58" s="7"/>
      <c r="H58" s="8"/>
      <c r="O58" s="7">
        <v>76</v>
      </c>
      <c r="P58" s="7">
        <f>ROUND(Table136[[#This Row],[lx2]],6)</f>
        <v>83632.888944999999</v>
      </c>
      <c r="Q58" s="8">
        <v>83632.888944803984</v>
      </c>
      <c r="R58" s="9">
        <v>2.0668344063542565E-2</v>
      </c>
      <c r="S58" s="9">
        <f>ROUND(Table136[[#This Row],[qx]],6)</f>
        <v>2.0667999999999999E-2</v>
      </c>
      <c r="T58" s="10">
        <v>9.9674047894686773</v>
      </c>
      <c r="U58" s="11">
        <v>0.52536167669196721</v>
      </c>
      <c r="V58" s="11">
        <v>0.30783230529490591</v>
      </c>
      <c r="W58" s="10">
        <v>7.2325036754614001</v>
      </c>
      <c r="X58" s="11">
        <v>0.6555950630732662</v>
      </c>
      <c r="Y58" s="10">
        <v>9.6866460256286615</v>
      </c>
      <c r="Z58" s="11">
        <v>0.53873114163672986</v>
      </c>
      <c r="AA58" s="11">
        <v>0.68565597562053637</v>
      </c>
      <c r="AB58" s="11">
        <v>0.42323304687882896</v>
      </c>
      <c r="AC58" s="11">
        <v>7.8871256264526096E-2</v>
      </c>
      <c r="AD58" s="7">
        <v>76</v>
      </c>
    </row>
    <row r="59" spans="7:30">
      <c r="G59" s="7"/>
      <c r="H59" s="8"/>
      <c r="O59" s="7">
        <v>77</v>
      </c>
      <c r="P59" s="7">
        <f>ROUND(Table136[[#This Row],[lx2]],6)</f>
        <v>81904.335621000006</v>
      </c>
      <c r="Q59" s="8">
        <v>81904.335621064733</v>
      </c>
      <c r="R59" s="9">
        <v>2.3174620518370936E-2</v>
      </c>
      <c r="S59" s="9">
        <f>ROUND(Table136[[#This Row],[qx]],6)</f>
        <v>2.3175000000000001E-2</v>
      </c>
      <c r="T59" s="10">
        <v>9.6144906292634342</v>
      </c>
      <c r="U59" s="11">
        <v>0.54216711289221697</v>
      </c>
      <c r="V59" s="11">
        <v>0.32544314338468672</v>
      </c>
      <c r="W59" s="10">
        <v>7.1360131331348313</v>
      </c>
      <c r="X59" s="11">
        <v>0.660189850803103</v>
      </c>
      <c r="Y59" s="10">
        <v>9.3980349661902718</v>
      </c>
      <c r="Z59" s="11">
        <v>0.55247452541951048</v>
      </c>
      <c r="AA59" s="11">
        <v>0.6744970357748088</v>
      </c>
      <c r="AB59" s="11">
        <v>0.40426732807657811</v>
      </c>
      <c r="AC59" s="11">
        <v>6.5001457857087441E-2</v>
      </c>
      <c r="AD59" s="7">
        <v>77</v>
      </c>
    </row>
    <row r="60" spans="7:30">
      <c r="G60" s="7"/>
      <c r="H60" s="8"/>
      <c r="O60" s="7">
        <v>78</v>
      </c>
      <c r="P60" s="7">
        <f>ROUND(Table136[[#This Row],[lx2]],6)</f>
        <v>80006.233724000005</v>
      </c>
      <c r="Q60" s="8">
        <v>80006.23372423726</v>
      </c>
      <c r="R60" s="9">
        <v>2.5984019763202637E-2</v>
      </c>
      <c r="S60" s="9">
        <f>ROUND(Table136[[#This Row],[qx]],6)</f>
        <v>2.5984E-2</v>
      </c>
      <c r="T60" s="10">
        <v>9.2598076900158155</v>
      </c>
      <c r="U60" s="11">
        <v>0.55905677666591314</v>
      </c>
      <c r="V60" s="11">
        <v>0.34358898950941752</v>
      </c>
      <c r="W60" s="10">
        <v>7.0302170976722973</v>
      </c>
      <c r="X60" s="11">
        <v>0.66522775725369987</v>
      </c>
      <c r="Y60" s="10">
        <v>9.0970079523991796</v>
      </c>
      <c r="Z60" s="11">
        <v>0.56680914512384817</v>
      </c>
      <c r="AA60" s="11">
        <v>0.66217102663740457</v>
      </c>
      <c r="AB60" s="11">
        <v>0.38396245723558831</v>
      </c>
      <c r="AC60" s="11">
        <v>5.2301238597327084E-2</v>
      </c>
      <c r="AD60" s="7">
        <v>78</v>
      </c>
    </row>
    <row r="61" spans="7:30">
      <c r="O61" s="7">
        <v>79</v>
      </c>
      <c r="P61" s="7">
        <f>ROUND(Table136[[#This Row],[lx2]],6)</f>
        <v>77927.350166000004</v>
      </c>
      <c r="Q61" s="8">
        <v>77927.350165967277</v>
      </c>
      <c r="R61" s="9">
        <v>2.9132140693127417E-2</v>
      </c>
      <c r="S61" s="9">
        <f>ROUND(Table136[[#This Row],[qx]],6)</f>
        <v>2.9132000000000002E-2</v>
      </c>
      <c r="T61" s="10">
        <v>8.9041640491443736</v>
      </c>
      <c r="U61" s="11">
        <v>0.57599218813598174</v>
      </c>
      <c r="V61" s="11">
        <v>0.36223516690676261</v>
      </c>
      <c r="W61" s="10">
        <v>6.9145565055472007</v>
      </c>
      <c r="X61" s="11">
        <v>0.67073540449775204</v>
      </c>
      <c r="Y61" s="10">
        <v>8.7850454450101108</v>
      </c>
      <c r="Z61" s="11">
        <v>0.58166450261856573</v>
      </c>
      <c r="AA61" s="11">
        <v>0.64858526675359651</v>
      </c>
      <c r="AB61" s="11">
        <v>0.36235459693076211</v>
      </c>
      <c r="AC61" s="11">
        <v>4.0963199583019347E-2</v>
      </c>
      <c r="AD61" s="7">
        <v>79</v>
      </c>
    </row>
    <row r="62" spans="7:30">
      <c r="O62" s="7">
        <v>80</v>
      </c>
      <c r="P62" s="7">
        <f>ROUND(Table136[[#This Row],[lx2]],6)</f>
        <v>75657.159637000004</v>
      </c>
      <c r="Q62" s="8">
        <v>75657.159637089717</v>
      </c>
      <c r="R62" s="9">
        <v>3.2658484402023236E-2</v>
      </c>
      <c r="S62" s="9">
        <f>ROUND(Table136[[#This Row],[qx]],6)</f>
        <v>3.2658E-2</v>
      </c>
      <c r="T62" s="10">
        <v>8.5484056064300304</v>
      </c>
      <c r="U62" s="11">
        <v>0.59293306636047427</v>
      </c>
      <c r="V62" s="11">
        <v>0.3813414228027866</v>
      </c>
      <c r="W62" s="10">
        <v>6.7885208006650561</v>
      </c>
      <c r="X62" s="11">
        <v>0.67673710473023507</v>
      </c>
      <c r="Y62" s="10">
        <v>8.4638800203864335</v>
      </c>
      <c r="Z62" s="11">
        <v>0.59695809426731217</v>
      </c>
      <c r="AA62" s="11">
        <v>0.63364731656846041</v>
      </c>
      <c r="AB62" s="11">
        <v>0.339515471655225</v>
      </c>
      <c r="AC62" s="11">
        <v>3.1125556449377006E-2</v>
      </c>
      <c r="AD62" s="7">
        <v>80</v>
      </c>
    </row>
    <row r="63" spans="7:30">
      <c r="O63" s="7">
        <v>81</v>
      </c>
      <c r="P63" s="7">
        <f>ROUND(Table136[[#This Row],[lx2]],6)</f>
        <v>73186.311468999993</v>
      </c>
      <c r="Q63" s="8">
        <v>73186.311469180437</v>
      </c>
      <c r="R63" s="9">
        <v>3.6606807996160229E-2</v>
      </c>
      <c r="S63" s="9">
        <f>ROUND(Table136[[#This Row],[qx]],6)</f>
        <v>3.6607000000000001E-2</v>
      </c>
      <c r="T63" s="10">
        <v>8.193410247519525</v>
      </c>
      <c r="U63" s="11">
        <v>0.60983760726097458</v>
      </c>
      <c r="V63" s="11">
        <v>0.40086197892410602</v>
      </c>
      <c r="W63" s="10">
        <v>6.6516715991029809</v>
      </c>
      <c r="X63" s="11">
        <v>0.68325373337604822</v>
      </c>
      <c r="Y63" s="10">
        <v>8.1354472322143554</v>
      </c>
      <c r="Z63" s="11">
        <v>0.61259775084693502</v>
      </c>
      <c r="AA63" s="11">
        <v>0.61726734970229358</v>
      </c>
      <c r="AB63" s="11">
        <v>0.31555812204760431</v>
      </c>
      <c r="AC63" s="11">
        <v>2.2858622761430334E-2</v>
      </c>
      <c r="AD63" s="7">
        <v>81</v>
      </c>
    </row>
    <row r="64" spans="7:30">
      <c r="G64" s="7"/>
      <c r="H64" s="8"/>
      <c r="O64" s="7">
        <v>82</v>
      </c>
      <c r="P64" s="7">
        <f>ROUND(Table136[[#This Row],[lx2]],6)</f>
        <v>70507.194216999997</v>
      </c>
      <c r="Q64" s="8">
        <v>70507.194217280965</v>
      </c>
      <c r="R64" s="9">
        <v>4.1025490002634779E-2</v>
      </c>
      <c r="S64" s="9">
        <f>ROUND(Table136[[#This Row],[qx]],6)</f>
        <v>4.1024999999999999E-2</v>
      </c>
      <c r="T64" s="10">
        <v>7.8400811035266251</v>
      </c>
      <c r="U64" s="11">
        <v>0.62666280459396984</v>
      </c>
      <c r="V64" s="11">
        <v>0.42074568009408464</v>
      </c>
      <c r="W64" s="10">
        <v>6.5036697988033341</v>
      </c>
      <c r="X64" s="11">
        <v>0.69030143815222189</v>
      </c>
      <c r="Y64" s="10">
        <v>7.8018209077136786</v>
      </c>
      <c r="Z64" s="11">
        <v>0.62848471868030054</v>
      </c>
      <c r="AA64" s="11">
        <v>0.5993611634070235</v>
      </c>
      <c r="AB64" s="11">
        <v>0.2906420246317874</v>
      </c>
      <c r="AC64" s="11">
        <v>1.6156923948758048E-2</v>
      </c>
      <c r="AD64" s="7">
        <v>82</v>
      </c>
    </row>
    <row r="65" spans="7:30">
      <c r="O65" s="7">
        <v>83</v>
      </c>
      <c r="P65" s="7">
        <f>ROUND(Table136[[#This Row],[lx2]],6)</f>
        <v>67614.602025999993</v>
      </c>
      <c r="Q65" s="8">
        <v>67614.602025806074</v>
      </c>
      <c r="R65" s="9">
        <v>4.5967901114349563E-2</v>
      </c>
      <c r="S65" s="9">
        <f>ROUND(Table136[[#This Row],[qx]],6)</f>
        <v>4.5968000000000002E-2</v>
      </c>
      <c r="T65" s="10">
        <v>7.4893389593042352</v>
      </c>
      <c r="U65" s="11">
        <v>0.64336481146170277</v>
      </c>
      <c r="V65" s="11">
        <v>0.44093624793244546</v>
      </c>
      <c r="W65" s="10">
        <v>6.3443056631646995</v>
      </c>
      <c r="X65" s="11">
        <v>0.69789020651596645</v>
      </c>
      <c r="Y65" s="10">
        <v>7.4651376534139864</v>
      </c>
      <c r="Z65" s="11">
        <v>0.64451725459933373</v>
      </c>
      <c r="AA65" s="11">
        <v>0.57985390750997123</v>
      </c>
      <c r="AB65" s="11">
        <v>0.26497692716054083</v>
      </c>
      <c r="AC65" s="11">
        <v>1.0939099432140192E-2</v>
      </c>
      <c r="AD65" s="7">
        <v>83</v>
      </c>
    </row>
    <row r="66" spans="7:30">
      <c r="O66" s="7">
        <v>84</v>
      </c>
      <c r="P66" s="7">
        <f>ROUND(Table136[[#This Row],[lx2]],6)</f>
        <v>64506.500685999999</v>
      </c>
      <c r="Q66" s="8">
        <v>64506.500685997722</v>
      </c>
      <c r="R66" s="9">
        <v>5.1492771533953374E-2</v>
      </c>
      <c r="S66" s="9">
        <f>ROUND(Table136[[#This Row],[qx]],6)</f>
        <v>5.1492999999999997E-2</v>
      </c>
      <c r="T66" s="10">
        <v>7.142113892423807</v>
      </c>
      <c r="U66" s="11">
        <v>0.65989933845600879</v>
      </c>
      <c r="V66" s="11">
        <v>0.46137264432224234</v>
      </c>
      <c r="W66" s="10">
        <v>6.173530981526695</v>
      </c>
      <c r="X66" s="11">
        <v>0.70602233421301419</v>
      </c>
      <c r="Y66" s="10">
        <v>7.1275176154250781</v>
      </c>
      <c r="Z66" s="11">
        <v>0.66059439926547214</v>
      </c>
      <c r="AA66" s="11">
        <v>0.55868459477113575</v>
      </c>
      <c r="AB66" s="11">
        <v>0.2388246033841073</v>
      </c>
      <c r="AC66" s="11">
        <v>7.0567006920884984E-3</v>
      </c>
      <c r="AD66" s="7">
        <v>84</v>
      </c>
    </row>
    <row r="67" spans="7:30">
      <c r="O67" s="7">
        <v>85</v>
      </c>
      <c r="P67" s="7">
        <f>ROUND(Table136[[#This Row],[lx2]],6)</f>
        <v>61184.882184000002</v>
      </c>
      <c r="Q67" s="8">
        <v>61184.882183718837</v>
      </c>
      <c r="R67" s="9">
        <v>5.7664543071334173E-2</v>
      </c>
      <c r="S67" s="9">
        <f>ROUND(Table136[[#This Row],[qx]],6)</f>
        <v>5.7665000000000001E-2</v>
      </c>
      <c r="T67" s="10">
        <v>6.799336255428293</v>
      </c>
      <c r="U67" s="11">
        <v>0.67622208307484288</v>
      </c>
      <c r="V67" s="11">
        <v>0.48198954642725123</v>
      </c>
      <c r="W67" s="10">
        <v>5.9914918870434049</v>
      </c>
      <c r="X67" s="11">
        <v>0.71469086252174241</v>
      </c>
      <c r="Y67" s="10">
        <v>6.7909899245998231</v>
      </c>
      <c r="Z67" s="11">
        <v>0.67661952740000808</v>
      </c>
      <c r="AA67" s="11">
        <v>0.53581142502722678</v>
      </c>
      <c r="AB67" s="11">
        <v>0.21249762263695271</v>
      </c>
      <c r="AC67" s="11">
        <v>4.3113642933723375E-3</v>
      </c>
      <c r="AD67" s="7">
        <v>85</v>
      </c>
    </row>
    <row r="68" spans="7:30">
      <c r="O68" s="7">
        <v>86</v>
      </c>
      <c r="P68" s="7">
        <f>ROUND(Table136[[#This Row],[lx2]],6)</f>
        <v>57656.68391</v>
      </c>
      <c r="Q68" s="8">
        <v>57656.683909721272</v>
      </c>
      <c r="R68" s="9">
        <v>6.4553690299161803E-2</v>
      </c>
      <c r="S68" s="9">
        <f>ROUND(Table136[[#This Row],[qx]],6)</f>
        <v>6.4554E-2</v>
      </c>
      <c r="T68" s="10">
        <v>6.4619271443382233</v>
      </c>
      <c r="U68" s="11">
        <v>0.69228918360294145</v>
      </c>
      <c r="V68" s="11">
        <v>0.50271793168934242</v>
      </c>
      <c r="W68" s="10">
        <v>5.7985603162738801</v>
      </c>
      <c r="X68" s="11">
        <v>0.72387808017743405</v>
      </c>
      <c r="Y68" s="10">
        <v>6.4574311712421233</v>
      </c>
      <c r="Z68" s="11">
        <v>0.6925032775598986</v>
      </c>
      <c r="AA68" s="11">
        <v>0.51121790614682139</v>
      </c>
      <c r="AB68" s="11">
        <v>0.18635420094477356</v>
      </c>
      <c r="AC68" s="11">
        <v>2.4779546772575609E-3</v>
      </c>
      <c r="AD68" s="7">
        <v>86</v>
      </c>
    </row>
    <row r="69" spans="7:30">
      <c r="O69" s="7">
        <v>87</v>
      </c>
      <c r="P69" s="7">
        <f>ROUND(Table136[[#This Row],[lx2]],6)</f>
        <v>53934.732193000003</v>
      </c>
      <c r="Q69" s="8">
        <v>53934.732192936463</v>
      </c>
      <c r="R69" s="9">
        <v>7.2236990358998554E-2</v>
      </c>
      <c r="S69" s="9">
        <f>ROUND(Table136[[#This Row],[qx]],6)</f>
        <v>7.2236999999999996E-2</v>
      </c>
      <c r="T69" s="10">
        <v>6.1307885253074899</v>
      </c>
      <c r="U69" s="11">
        <v>0.7080576892710716</v>
      </c>
      <c r="V69" s="11">
        <v>0.52348576749952125</v>
      </c>
      <c r="W69" s="10">
        <v>5.5953614748381506</v>
      </c>
      <c r="X69" s="11">
        <v>0.73355421548389743</v>
      </c>
      <c r="Y69" s="10">
        <v>6.1285233826501173</v>
      </c>
      <c r="Z69" s="11">
        <v>0.70816555320713692</v>
      </c>
      <c r="AA69" s="11">
        <v>0.48491968178194034</v>
      </c>
      <c r="AB69" s="11">
        <v>0.16078830353754076</v>
      </c>
      <c r="AC69" s="11">
        <v>1.3296806474037413E-3</v>
      </c>
      <c r="AD69" s="7">
        <v>87</v>
      </c>
    </row>
    <row r="70" spans="7:30">
      <c r="G70" s="7"/>
      <c r="H70" s="8"/>
      <c r="O70" s="7">
        <v>88</v>
      </c>
      <c r="P70" s="7">
        <f>ROUND(Table136[[#This Row],[lx2]],6)</f>
        <v>50038.649464000002</v>
      </c>
      <c r="Q70" s="8">
        <v>50038.649463500144</v>
      </c>
      <c r="R70" s="9">
        <v>8.0797715318629337E-2</v>
      </c>
      <c r="S70" s="9">
        <f>ROUND(Table136[[#This Row],[qx]],6)</f>
        <v>8.0797999999999995E-2</v>
      </c>
      <c r="T70" s="10">
        <v>5.8067932172220313</v>
      </c>
      <c r="U70" s="11">
        <v>0.72348603727514105</v>
      </c>
      <c r="V70" s="11">
        <v>0.54421879624689651</v>
      </c>
      <c r="W70" s="10">
        <v>5.3827941137973285</v>
      </c>
      <c r="X70" s="11">
        <v>0.74367647077155552</v>
      </c>
      <c r="Y70" s="10">
        <v>5.8057345038434427</v>
      </c>
      <c r="Z70" s="11">
        <v>0.72353645219793106</v>
      </c>
      <c r="AA70" s="11">
        <v>0.45697187468894351</v>
      </c>
      <c r="AB70" s="11">
        <v>0.13621445954346661</v>
      </c>
      <c r="AC70" s="11">
        <v>6.6050853191088586E-4</v>
      </c>
      <c r="AD70" s="7">
        <v>88</v>
      </c>
    </row>
    <row r="71" spans="7:30">
      <c r="G71" s="7"/>
      <c r="H71" s="8"/>
      <c r="O71" s="7">
        <v>89</v>
      </c>
      <c r="P71" s="7">
        <f>ROUND(Table136[[#This Row],[lx2]],6)</f>
        <v>45995.640909000002</v>
      </c>
      <c r="Q71" s="8">
        <v>45995.640909219575</v>
      </c>
      <c r="R71" s="9">
        <v>9.0325714205150787E-2</v>
      </c>
      <c r="S71" s="9">
        <f>ROUND(Table136[[#This Row],[qx]],6)</f>
        <v>9.0326000000000004E-2</v>
      </c>
      <c r="T71" s="10">
        <v>5.4907749493166849</v>
      </c>
      <c r="U71" s="11">
        <v>0.73853452622301474</v>
      </c>
      <c r="V71" s="11">
        <v>0.56484140237265534</v>
      </c>
      <c r="W71" s="10">
        <v>5.1620400439415937</v>
      </c>
      <c r="X71" s="11">
        <v>0.75418856933611433</v>
      </c>
      <c r="Y71" s="10">
        <v>5.4903200819866314</v>
      </c>
      <c r="Z71" s="11">
        <v>0.7385561865720649</v>
      </c>
      <c r="AA71" s="11">
        <v>0.42747662208574294</v>
      </c>
      <c r="AB71" s="11">
        <v>0.11304727449296439</v>
      </c>
      <c r="AC71" s="11">
        <v>3.0083597549102926E-4</v>
      </c>
      <c r="AD71" s="7">
        <v>89</v>
      </c>
    </row>
    <row r="72" spans="7:30">
      <c r="G72" s="7"/>
      <c r="H72" s="8"/>
      <c r="O72" s="7">
        <v>90</v>
      </c>
      <c r="P72" s="7">
        <f>ROUND(Table136[[#This Row],[lx2]],6)</f>
        <v>41841.051793999999</v>
      </c>
      <c r="Q72" s="8">
        <v>41841.051793770668</v>
      </c>
      <c r="R72" s="9">
        <v>0.10091734390601759</v>
      </c>
      <c r="S72" s="9">
        <f>ROUND(Table136[[#This Row],[qx]],6)</f>
        <v>0.10091700000000001</v>
      </c>
      <c r="T72" s="10">
        <v>5.1835187279833939</v>
      </c>
      <c r="U72" s="11">
        <v>0.75316577485793335</v>
      </c>
      <c r="V72" s="11">
        <v>0.58527754408875521</v>
      </c>
      <c r="W72" s="10">
        <v>4.9345592751740313</v>
      </c>
      <c r="X72" s="11">
        <v>0.76502098689647435</v>
      </c>
      <c r="Y72" s="10">
        <v>5.1833409358606355</v>
      </c>
      <c r="Z72" s="11">
        <v>0.75317424114949327</v>
      </c>
      <c r="AA72" s="11">
        <v>0.39659031650203208</v>
      </c>
      <c r="AB72" s="11">
        <v>9.1676400776765588E-2</v>
      </c>
      <c r="AC72" s="11">
        <v>1.2428796418922008E-4</v>
      </c>
      <c r="AD72" s="7">
        <v>90</v>
      </c>
    </row>
    <row r="73" spans="7:30">
      <c r="G73" s="7"/>
      <c r="H73" s="8"/>
      <c r="O73" s="7">
        <v>91</v>
      </c>
      <c r="P73" s="7">
        <f>ROUND(Table136[[#This Row],[lx2]],6)</f>
        <v>37618.563980999999</v>
      </c>
      <c r="Q73" s="8">
        <v>37618.563980509221</v>
      </c>
      <c r="R73" s="9">
        <v>0.11267519902962353</v>
      </c>
      <c r="S73" s="9">
        <f>ROUND(Table136[[#This Row],[qx]],6)</f>
        <v>0.112675</v>
      </c>
      <c r="T73" s="10">
        <v>4.8857517544231097</v>
      </c>
      <c r="U73" s="11">
        <v>0.76734515455128027</v>
      </c>
      <c r="V73" s="11">
        <v>0.60545172878402542</v>
      </c>
      <c r="W73" s="10">
        <v>4.7020676364892813</v>
      </c>
      <c r="X73" s="11">
        <v>0.77609201731003408</v>
      </c>
      <c r="Y73" s="10">
        <v>4.8856892692154181</v>
      </c>
      <c r="Z73" s="11">
        <v>0.7673481300373608</v>
      </c>
      <c r="AA73" s="11">
        <v>0.36452987797194408</v>
      </c>
      <c r="AB73" s="11">
        <v>7.2438708321321335E-2</v>
      </c>
      <c r="AC73" s="11">
        <v>4.6017677103374037E-5</v>
      </c>
      <c r="AD73" s="7">
        <v>91</v>
      </c>
    </row>
    <row r="74" spans="7:30">
      <c r="G74" s="7"/>
      <c r="H74" s="8"/>
      <c r="O74" s="7">
        <v>92</v>
      </c>
      <c r="P74" s="7">
        <f>ROUND(Table136[[#This Row],[lx2]],6)</f>
        <v>33379.884796999999</v>
      </c>
      <c r="Q74" s="8">
        <v>33379.884796796716</v>
      </c>
      <c r="R74" s="9">
        <v>0.12570758063527576</v>
      </c>
      <c r="S74" s="9">
        <f>ROUND(Table136[[#This Row],[qx]],6)</f>
        <v>0.12570799999999999</v>
      </c>
      <c r="T74" s="10">
        <v>4.5981351334734972</v>
      </c>
      <c r="U74" s="11">
        <v>0.78104118412030943</v>
      </c>
      <c r="V74" s="11">
        <v>0.62529000806468815</v>
      </c>
      <c r="W74" s="10">
        <v>4.4664948592859703</v>
      </c>
      <c r="X74" s="11">
        <v>0.78730976860542967</v>
      </c>
      <c r="Y74" s="10">
        <v>4.5981156469144615</v>
      </c>
      <c r="Z74" s="11">
        <v>0.78104211205169205</v>
      </c>
      <c r="AA74" s="11">
        <v>0.33157718603355091</v>
      </c>
      <c r="AB74" s="11">
        <v>5.5590460358329638E-2</v>
      </c>
      <c r="AC74" s="11">
        <v>1.5063079458916924E-5</v>
      </c>
      <c r="AD74" s="7">
        <v>92</v>
      </c>
    </row>
    <row r="75" spans="7:30">
      <c r="G75" s="7"/>
      <c r="H75" s="8"/>
      <c r="O75" s="7">
        <v>93</v>
      </c>
      <c r="P75" s="7">
        <f>ROUND(Table136[[#This Row],[lx2]],6)</f>
        <v>29183.780236999999</v>
      </c>
      <c r="Q75" s="8">
        <v>29183.780237107178</v>
      </c>
      <c r="R75" s="9">
        <v>0.14012763272015649</v>
      </c>
      <c r="S75" s="9">
        <f>ROUND(Table136[[#This Row],[qx]],6)</f>
        <v>0.140128</v>
      </c>
      <c r="T75" s="10">
        <v>4.3212566030165993</v>
      </c>
      <c r="U75" s="11">
        <v>0.79422587604682837</v>
      </c>
      <c r="V75" s="11">
        <v>0.64472096608777485</v>
      </c>
      <c r="W75" s="10">
        <v>4.2299229682371982</v>
      </c>
      <c r="X75" s="11">
        <v>0.79857509675060945</v>
      </c>
      <c r="Y75" s="10">
        <v>4.3212512905451055</v>
      </c>
      <c r="Z75" s="11">
        <v>0.79422612902166145</v>
      </c>
      <c r="AA75" s="11">
        <v>0.29808061959214999</v>
      </c>
      <c r="AB75" s="11">
        <v>4.1283214917472985E-2</v>
      </c>
      <c r="AC75" s="11">
        <v>4.2930059155150458E-6</v>
      </c>
      <c r="AD75" s="7">
        <v>93</v>
      </c>
    </row>
    <row r="76" spans="7:30">
      <c r="G76" s="7"/>
      <c r="H76" s="8"/>
      <c r="O76" s="7">
        <v>94</v>
      </c>
      <c r="P76" s="7">
        <f>ROUND(Table136[[#This Row],[lx2]],6)</f>
        <v>25094.326198999999</v>
      </c>
      <c r="Q76" s="8">
        <v>25094.326198656061</v>
      </c>
      <c r="R76" s="9">
        <v>0.15605206395409221</v>
      </c>
      <c r="S76" s="9">
        <f>ROUND(Table136[[#This Row],[qx]],6)</f>
        <v>0.156052</v>
      </c>
      <c r="T76" s="10">
        <v>4.0556244925038847</v>
      </c>
      <c r="U76" s="11">
        <v>0.80687502416648149</v>
      </c>
      <c r="V76" s="11">
        <v>0.66367667354740068</v>
      </c>
      <c r="W76" s="10">
        <v>3.9945073513387688</v>
      </c>
      <c r="X76" s="11">
        <v>0.80978536422196312</v>
      </c>
      <c r="Y76" s="10">
        <v>4.055623247622786</v>
      </c>
      <c r="Z76" s="11">
        <v>0.8068750834465338</v>
      </c>
      <c r="AA76" s="11">
        <v>0.2644525306235096</v>
      </c>
      <c r="AB76" s="11">
        <v>2.9547628645022962E-2</v>
      </c>
      <c r="AC76" s="11">
        <v>1.0471534406966615E-6</v>
      </c>
      <c r="AD76" s="7">
        <v>94</v>
      </c>
    </row>
    <row r="77" spans="7:30">
      <c r="G77" s="7"/>
      <c r="H77" s="8"/>
      <c r="O77" s="7">
        <v>95</v>
      </c>
      <c r="P77" s="7">
        <f>ROUND(Table136[[#This Row],[lx2]],6)</f>
        <v>21178.304801999999</v>
      </c>
      <c r="Q77" s="8">
        <v>21178.304801818533</v>
      </c>
      <c r="R77" s="9">
        <v>0.17359936116606756</v>
      </c>
      <c r="S77" s="9">
        <f>ROUND(Table136[[#This Row],[qx]],6)</f>
        <v>0.173599</v>
      </c>
      <c r="T77" s="10">
        <v>3.8016630885563925</v>
      </c>
      <c r="U77" s="11">
        <v>0.81896842435445727</v>
      </c>
      <c r="V77" s="11">
        <v>0.68209357952692917</v>
      </c>
      <c r="W77" s="10">
        <v>3.7623857981806337</v>
      </c>
      <c r="X77" s="11">
        <v>0.82083877151520768</v>
      </c>
      <c r="Y77" s="10">
        <v>3.801662842553017</v>
      </c>
      <c r="Z77" s="11">
        <v>0.81896843606890368</v>
      </c>
      <c r="AA77" s="11">
        <v>0.23116147057084241</v>
      </c>
      <c r="AB77" s="11">
        <v>2.0289000130312998E-2</v>
      </c>
      <c r="AC77" s="11">
        <v>2.1442628284161745E-7</v>
      </c>
      <c r="AD77" s="7">
        <v>95</v>
      </c>
    </row>
    <row r="78" spans="7:30">
      <c r="G78" s="7"/>
      <c r="H78" s="8"/>
      <c r="O78" s="7">
        <v>96</v>
      </c>
      <c r="P78" s="7">
        <f>ROUND(Table136[[#This Row],[lx2]],6)</f>
        <v>17501.764618000001</v>
      </c>
      <c r="Q78" s="8">
        <v>17501.764617642573</v>
      </c>
      <c r="R78" s="9">
        <v>0.19288739172655056</v>
      </c>
      <c r="S78" s="9">
        <f>ROUND(Table136[[#This Row],[qx]],6)</f>
        <v>0.192887</v>
      </c>
      <c r="T78" s="10">
        <v>3.5597095461289503</v>
      </c>
      <c r="U78" s="11">
        <v>0.83049002161290697</v>
      </c>
      <c r="V78" s="11">
        <v>0.6999133145377503</v>
      </c>
      <c r="W78" s="10">
        <v>3.5355835909677218</v>
      </c>
      <c r="X78" s="11">
        <v>0.83163887662058444</v>
      </c>
      <c r="Y78" s="10">
        <v>3.5597095060080384</v>
      </c>
      <c r="Z78" s="11">
        <v>0.83049002352342649</v>
      </c>
      <c r="AA78" s="11">
        <v>0.19871816467921061</v>
      </c>
      <c r="AB78" s="11">
        <v>1.3297015386263853E-2</v>
      </c>
      <c r="AC78" s="11">
        <v>3.6069731033987794E-8</v>
      </c>
      <c r="AD78" s="7">
        <v>96</v>
      </c>
    </row>
    <row r="79" spans="7:30">
      <c r="G79" s="7"/>
      <c r="H79" s="8"/>
      <c r="O79" s="7">
        <v>97</v>
      </c>
      <c r="P79" s="7">
        <f>ROUND(Table136[[#This Row],[lx2]],6)</f>
        <v>14125.89489</v>
      </c>
      <c r="Q79" s="8">
        <v>14125.894889933468</v>
      </c>
      <c r="R79" s="9">
        <v>0.21403028602038132</v>
      </c>
      <c r="S79" s="9">
        <f>ROUND(Table136[[#This Row],[qx]],6)</f>
        <v>0.21403</v>
      </c>
      <c r="T79" s="10">
        <v>3.3300124367835524</v>
      </c>
      <c r="U79" s="11">
        <v>0.84142797920078305</v>
      </c>
      <c r="V79" s="11">
        <v>0.71708338045839704</v>
      </c>
      <c r="W79" s="10">
        <v>3.3159247039849826</v>
      </c>
      <c r="X79" s="11">
        <v>0.84209882361976263</v>
      </c>
      <c r="Y79" s="10">
        <v>3.3300124315132349</v>
      </c>
      <c r="Z79" s="11">
        <v>0.84142797945175052</v>
      </c>
      <c r="AA79" s="11">
        <v>0.16765465990987893</v>
      </c>
      <c r="AB79" s="11">
        <v>8.2697597906634304E-3</v>
      </c>
      <c r="AC79" s="11">
        <v>4.864240470086509E-9</v>
      </c>
      <c r="AD79" s="7">
        <v>97</v>
      </c>
    </row>
    <row r="80" spans="7:30">
      <c r="G80" s="7"/>
      <c r="H80" s="8"/>
      <c r="O80" s="7">
        <v>98</v>
      </c>
      <c r="P80" s="7">
        <f>ROUND(Table136[[#This Row],[lx2]],6)</f>
        <v>11102.525566</v>
      </c>
      <c r="Q80" s="8">
        <v>11102.525566347165</v>
      </c>
      <c r="R80" s="9">
        <v>0.23713449116042085</v>
      </c>
      <c r="S80" s="9">
        <f>ROUND(Table136[[#This Row],[qx]],6)</f>
        <v>0.23713400000000001</v>
      </c>
      <c r="T80" s="10">
        <v>3.1127319731383083</v>
      </c>
      <c r="U80" s="11">
        <v>0.85177466794579471</v>
      </c>
      <c r="V80" s="11">
        <v>0.73355770671584974</v>
      </c>
      <c r="W80" s="10">
        <v>3.1049595723070214</v>
      </c>
      <c r="X80" s="11">
        <v>0.85214478227109414</v>
      </c>
      <c r="Y80" s="10">
        <v>3.1127319725958178</v>
      </c>
      <c r="Z80" s="11">
        <v>0.8517746679716276</v>
      </c>
      <c r="AA80" s="11">
        <v>0.13849680993671745</v>
      </c>
      <c r="AB80" s="11">
        <v>4.8490338993718548E-3</v>
      </c>
      <c r="AC80" s="11">
        <v>5.1167160190625928E-10</v>
      </c>
      <c r="AD80" s="7">
        <v>98</v>
      </c>
    </row>
    <row r="81" spans="7:30">
      <c r="G81" s="7"/>
      <c r="H81" s="8"/>
      <c r="O81" s="7">
        <v>99</v>
      </c>
      <c r="P81" s="7">
        <f>ROUND(Table136[[#This Row],[lx2]],6)</f>
        <v>8469.7338159999999</v>
      </c>
      <c r="Q81" s="8">
        <v>8469.7338155758662</v>
      </c>
      <c r="R81" s="9">
        <v>0.26229389629347677</v>
      </c>
      <c r="S81" s="9">
        <f>ROUND(Table136[[#This Row],[qx]],6)</f>
        <v>0.26229400000000003</v>
      </c>
      <c r="T81" s="10">
        <v>2.9079418928896921</v>
      </c>
      <c r="U81" s="11">
        <v>0.86152657652906206</v>
      </c>
      <c r="V81" s="11">
        <v>0.74929705678174319</v>
      </c>
      <c r="W81" s="10">
        <v>2.9039182016322647</v>
      </c>
      <c r="X81" s="11">
        <v>0.86171818087465391</v>
      </c>
      <c r="Y81" s="10">
        <v>2.9079418928472736</v>
      </c>
      <c r="Z81" s="11">
        <v>0.861526576531082</v>
      </c>
      <c r="AA81" s="11">
        <v>0.11173131365147997</v>
      </c>
      <c r="AB81" s="11">
        <v>2.6611519547050382E-3</v>
      </c>
      <c r="AC81" s="11">
        <v>4.0709207671026848E-11</v>
      </c>
      <c r="AD81" s="7">
        <v>99</v>
      </c>
    </row>
    <row r="82" spans="7:30">
      <c r="G82" s="7"/>
      <c r="H82" s="8"/>
      <c r="O82" s="7">
        <v>100</v>
      </c>
      <c r="P82" s="7">
        <f>ROUND(Table136[[#This Row],[lx2]],6)</f>
        <v>6248.1743329999999</v>
      </c>
      <c r="Q82" s="8">
        <v>6248.1743325198568</v>
      </c>
      <c r="R82" s="9">
        <v>0.28958395257968106</v>
      </c>
      <c r="S82" s="9">
        <f>ROUND(Table136[[#This Row],[qx]],6)</f>
        <v>0.28958400000000001</v>
      </c>
      <c r="T82" s="10">
        <v>2.7156329295211474</v>
      </c>
      <c r="U82" s="11">
        <v>0.87068414621327861</v>
      </c>
      <c r="V82" s="11">
        <v>0.76426927468217132</v>
      </c>
      <c r="W82" s="10">
        <v>2.7136935850306108</v>
      </c>
      <c r="X82" s="11">
        <v>0.87077649595092321</v>
      </c>
      <c r="Y82" s="10">
        <v>2.7156329295187147</v>
      </c>
      <c r="Z82" s="11">
        <v>0.87068414621339441</v>
      </c>
      <c r="AA82" s="11">
        <v>8.7769817695874081E-2</v>
      </c>
      <c r="AB82" s="11">
        <v>1.3557247354405249E-3</v>
      </c>
      <c r="AC82" s="11">
        <v>2.3663607382045608E-12</v>
      </c>
      <c r="AD82" s="7">
        <v>100</v>
      </c>
    </row>
    <row r="83" spans="7:30">
      <c r="G83" s="7"/>
      <c r="H83" s="8"/>
    </row>
    <row r="84" spans="7:30">
      <c r="G84" s="7"/>
      <c r="H84" s="8"/>
    </row>
    <row r="85" spans="7:30">
      <c r="G85" s="7"/>
      <c r="H85" s="8"/>
    </row>
    <row r="86" spans="7:30">
      <c r="G86" s="7"/>
      <c r="H86" s="8"/>
    </row>
    <row r="87" spans="7:30">
      <c r="G87" s="7"/>
      <c r="H87" s="8"/>
    </row>
    <row r="88" spans="7:30">
      <c r="G88" s="7"/>
      <c r="H88" s="8"/>
    </row>
    <row r="89" spans="7:30">
      <c r="G89" s="7"/>
      <c r="H89" s="8"/>
    </row>
    <row r="90" spans="7:30">
      <c r="G90" s="7"/>
      <c r="H90" s="8"/>
    </row>
    <row r="91" spans="7:30">
      <c r="G91" s="7"/>
      <c r="H91" s="8"/>
    </row>
    <row r="92" spans="7:30">
      <c r="G92" s="7"/>
      <c r="H92" s="8"/>
    </row>
    <row r="93" spans="7:30">
      <c r="G93" s="7"/>
      <c r="H93" s="8"/>
    </row>
    <row r="94" spans="7:30">
      <c r="G94" s="7"/>
      <c r="H94" s="8"/>
    </row>
    <row r="95" spans="7:30">
      <c r="G95" s="7"/>
      <c r="H95" s="8"/>
    </row>
    <row r="96" spans="7:30">
      <c r="G96" s="7"/>
      <c r="H96" s="8"/>
    </row>
    <row r="97" spans="7:8">
      <c r="G97" s="7"/>
      <c r="H97" s="8"/>
    </row>
    <row r="98" spans="7:8">
      <c r="G98" s="7"/>
      <c r="H98" s="8"/>
    </row>
    <row r="99" spans="7:8">
      <c r="G99" s="7"/>
      <c r="H99" s="8"/>
    </row>
    <row r="100" spans="7:8">
      <c r="G100" s="7"/>
      <c r="H100" s="8"/>
    </row>
    <row r="101" spans="7:8">
      <c r="G101" s="7"/>
      <c r="H101" s="8"/>
    </row>
    <row r="102" spans="7:8">
      <c r="G102" s="7"/>
      <c r="H102" s="8"/>
    </row>
    <row r="103" spans="7:8">
      <c r="G103" s="7"/>
      <c r="H103" s="8"/>
    </row>
    <row r="104" spans="7:8">
      <c r="G104" s="7"/>
      <c r="H104" s="8"/>
    </row>
    <row r="105" spans="7:8">
      <c r="G105" s="7"/>
      <c r="H105" s="8"/>
    </row>
  </sheetData>
  <mergeCells count="3">
    <mergeCell ref="C10:E10"/>
    <mergeCell ref="C12:D12"/>
    <mergeCell ref="F12:K12"/>
  </mergeCells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M D A A B Q S w M E F A A C A A g A u h V t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u h V t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o V b V G Q n w D G 3 Q A A A P g B A A A T A B w A R m 9 y b X V s Y X M v U 2 V j d G l v b j E u b S C i G A A o o B Q A A A A A A A A A A A A A A A A A A A A A A A A A A A B 1 k L 0 K w j A Q x / d C 3 y H E R a E U W z 8 G x U G K g 4 u L g o M 4 p P X 8 w P S i a Q q V 0 r f x T X w x E + s i n F m O / O 7 + v 4 M r I D M X h W z d 1 m j q e 7 5 X n I W G A 9 u I V E I 0 Y D M m w f g e s 2 + t S p 2 B J Y s q A x k m p d a A Z q v 0 N V X q 2 u 3 V u 5 X I Y c a / U b 5 v d o l C Y 2 f 2 Q W v o 8 O Q s 8 O T 0 j x t w q / r M h h s t s D g q n S d K l j m 6 Z t F t 1 w V 1 z S s e s C W a 8 T B 0 n S Z g N Z e O G f t j W O Y p 6 A + 8 U / D 1 p O i c g j F J r W A S 9 U k H z V 0 g / h M g + W h B 7 Y 3 6 J I 5 p X M W / R 2 p 6 v n d B 8 u z T N 1 B L A Q I t A B Q A A g A I A L o V b V H U G J F h p A A A A P U A A A A S A A A A A A A A A A A A A A A A A A A A A A B D b 2 5 m a W c v U G F j a 2 F n Z S 5 4 b W x Q S w E C L Q A U A A I A C A C 6 F W 1 R D 8 r p q 6 Q A A A D p A A A A E w A A A A A A A A A A A A A A A A D w A A A A W 0 N v b n R l b n R f V H l w Z X N d L n h t b F B L A Q I t A B Q A A g A I A L o V b V G Q n w D G 3 Q A A A P g B A A A T A A A A A A A A A A A A A A A A A O E B A A B G b 3 J t d W x h c y 9 T Z W N 0 a W 9 u M S 5 t U E s F B g A A A A A D A A M A w g A A A A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0 N A A A A A A A A 2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N U M D Y 6 N D M 6 N T A u N T E 2 O T Q 3 M l o i I C 8 + P E V u d H J 5 I F R 5 c G U 9 I k Z p b G x D b 2 x 1 b W 5 U e X B l c y I g V m F s d W U 9 I n N B d 1 V G Q l F V R k J R V U Z C U V V G Q l F N P S I g L z 4 8 R W 5 0 c n k g V H l w Z T 0 i R m l s b E N v b H V t b k 5 h b W V z I i B W Y W x 1 Z T 0 i c 1 s m c X V v d D t 4 J n F 1 b 3 Q 7 L C Z x d W 9 0 O 2 x 4 J n F 1 b 3 Q 7 L C Z x d W 9 0 O 3 F 4 J n F 1 b 3 Q 7 L C Z x d W 9 0 O 8 O k e C Z x d W 9 0 O y w m c X V v d D t B e C Z x d W 9 0 O y w m c X V v d D s y Q X g m c X V v d D s s J n F 1 b 3 Q 7 w 6 R 4 O j E w J n F 1 b 3 Q 7 L C Z x d W 9 0 O 0 F 4 O j E w J n F 1 b 3 Q 7 L C Z x d W 9 0 O 8 O k e D o y M C Z x d W 9 0 O y w m c X V v d D t B e D o y M C Z x d W 9 0 O y w m c X V v d D s 1 R X g m c X V v d D s s J n F 1 b 3 Q 7 M T B F e C Z x d W 9 0 O y w m c X V v d D s y M E V 4 J n F 1 b 3 Q 7 L C Z x d W 9 0 O 3 g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M v Q 2 h h b m d l Z C B U e X B l L n t 4 L D B 9 J n F 1 b 3 Q 7 L C Z x d W 9 0 O 1 N l Y 3 R p b 2 4 x L 1 R h Y m x l M T M v Q 2 h h b m d l Z C B U e X B l L n t s e C w x f S Z x d W 9 0 O y w m c X V v d D t T Z W N 0 a W 9 u M S 9 U Y W J s Z T E z L 0 N o Y W 5 n Z W Q g V H l w Z S 5 7 c X g s M n 0 m c X V v d D s s J n F 1 b 3 Q 7 U 2 V j d G l v b j E v V G F i b G U x M y 9 D a G F u Z 2 V k I F R 5 c G U u e 8 O k e C w z f S Z x d W 9 0 O y w m c X V v d D t T Z W N 0 a W 9 u M S 9 U Y W J s Z T E z L 0 N o Y W 5 n Z W Q g V H l w Z S 5 7 Q X g s N H 0 m c X V v d D s s J n F 1 b 3 Q 7 U 2 V j d G l v b j E v V G F i b G U x M y 9 D a G F u Z 2 V k I F R 5 c G U u e z J B e C w 1 f S Z x d W 9 0 O y w m c X V v d D t T Z W N 0 a W 9 u M S 9 U Y W J s Z T E z L 0 N o Y W 5 n Z W Q g V H l w Z S 5 7 w 6 R 4 O j E w L D Z 9 J n F 1 b 3 Q 7 L C Z x d W 9 0 O 1 N l Y 3 R p b 2 4 x L 1 R h Y m x l M T M v Q 2 h h b m d l Z C B U e X B l L n t B e D o x M C w 3 f S Z x d W 9 0 O y w m c X V v d D t T Z W N 0 a W 9 u M S 9 U Y W J s Z T E z L 0 N o Y W 5 n Z W Q g V H l w Z S 5 7 w 6 R 4 O j I w L D h 9 J n F 1 b 3 Q 7 L C Z x d W 9 0 O 1 N l Y 3 R p b 2 4 x L 1 R h Y m x l M T M v Q 2 h h b m d l Z C B U e X B l L n t B e D o y M C w 5 f S Z x d W 9 0 O y w m c X V v d D t T Z W N 0 a W 9 u M S 9 U Y W J s Z T E z L 0 N o Y W 5 n Z W Q g V H l w Z S 5 7 N U V 4 L D E w f S Z x d W 9 0 O y w m c X V v d D t T Z W N 0 a W 9 u M S 9 U Y W J s Z T E z L 0 N o Y W 5 n Z W Q g V H l w Z S 5 7 M T B F e C w x M X 0 m c X V v d D s s J n F 1 b 3 Q 7 U 2 V j d G l v b j E v V G F i b G U x M y 9 D a G F u Z 2 V k I F R 5 c G U u e z I w R X g s M T J 9 J n F 1 b 3 Q 7 L C Z x d W 9 0 O 1 N l Y 3 R p b 2 4 x L 1 R h Y m x l M T M v Q 2 h h b m d l Z C B U e X B l L n t 4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M T M v Q 2 h h b m d l Z C B U e X B l L n t 4 L D B 9 J n F 1 b 3 Q 7 L C Z x d W 9 0 O 1 N l Y 3 R p b 2 4 x L 1 R h Y m x l M T M v Q 2 h h b m d l Z C B U e X B l L n t s e C w x f S Z x d W 9 0 O y w m c X V v d D t T Z W N 0 a W 9 u M S 9 U Y W J s Z T E z L 0 N o Y W 5 n Z W Q g V H l w Z S 5 7 c X g s M n 0 m c X V v d D s s J n F 1 b 3 Q 7 U 2 V j d G l v b j E v V G F i b G U x M y 9 D a G F u Z 2 V k I F R 5 c G U u e 8 O k e C w z f S Z x d W 9 0 O y w m c X V v d D t T Z W N 0 a W 9 u M S 9 U Y W J s Z T E z L 0 N o Y W 5 n Z W Q g V H l w Z S 5 7 Q X g s N H 0 m c X V v d D s s J n F 1 b 3 Q 7 U 2 V j d G l v b j E v V G F i b G U x M y 9 D a G F u Z 2 V k I F R 5 c G U u e z J B e C w 1 f S Z x d W 9 0 O y w m c X V v d D t T Z W N 0 a W 9 u M S 9 U Y W J s Z T E z L 0 N o Y W 5 n Z W Q g V H l w Z S 5 7 w 6 R 4 O j E w L D Z 9 J n F 1 b 3 Q 7 L C Z x d W 9 0 O 1 N l Y 3 R p b 2 4 x L 1 R h Y m x l M T M v Q 2 h h b m d l Z C B U e X B l L n t B e D o x M C w 3 f S Z x d W 9 0 O y w m c X V v d D t T Z W N 0 a W 9 u M S 9 U Y W J s Z T E z L 0 N o Y W 5 n Z W Q g V H l w Z S 5 7 w 6 R 4 O j I w L D h 9 J n F 1 b 3 Q 7 L C Z x d W 9 0 O 1 N l Y 3 R p b 2 4 x L 1 R h Y m x l M T M v Q 2 h h b m d l Z C B U e X B l L n t B e D o y M C w 5 f S Z x d W 9 0 O y w m c X V v d D t T Z W N 0 a W 9 u M S 9 U Y W J s Z T E z L 0 N o Y W 5 n Z W Q g V H l w Z S 5 7 N U V 4 L D E w f S Z x d W 9 0 O y w m c X V v d D t T Z W N 0 a W 9 u M S 9 U Y W J s Z T E z L 0 N o Y W 5 n Z W Q g V H l w Z S 5 7 M T B F e C w x M X 0 m c X V v d D s s J n F 1 b 3 Q 7 U 2 V j d G l v b j E v V G F i b G U x M y 9 D a G F u Z 2 V k I F R 5 c G U u e z I w R X g s M T J 9 J n F 1 b 3 Q 7 L C Z x d W 9 0 O 1 N l Y 3 R p b 2 4 x L 1 R h Y m x l M T M v Q 2 h h b m d l Z C B U e X B l L n t 4 M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6 L m m 6 q V w S K f v Q 2 w 4 0 A 5 E A A A A A A I A A A A A A B B m A A A A A Q A A I A A A A G z P Z g r S P M G v Y d g N 0 F 8 7 t L P 8 c V a + / w 3 x R 5 l 8 3 V H 3 t 3 K M A A A A A A 6 A A A A A A g A A I A A A A M Y K f U B S C y J 1 s / 1 0 l Z o c k 3 S N t d W k U X i H o 9 x f 8 / M + d m t g U A A A A F 9 d X v j 2 6 I f o P Z q D e 3 B x Q z 0 / u j m U J 8 z q s C 5 G V J t e 5 Z N x s Q t 0 g s r B 6 m V F q P 6 u n P + R g D Y h W J Y W t t h X 8 R I J i R 2 n V 2 H 4 o d b S u y w h 3 / W C 2 l z Z 2 r m z Q A A A A G J V f 3 2 z w j p B s M Y 4 L F 2 O P n Q Y 2 R g W 0 D g N X X F P l I 4 5 q 9 0 T 1 V 1 q w 4 Z S R s z a V b E 9 1 v C O 9 J P x F o M f C a S 0 E m C D + n N H s 3 c = < / D a t a M a s h u p > 
</file>

<file path=customXml/itemProps1.xml><?xml version="1.0" encoding="utf-8"?>
<ds:datastoreItem xmlns:ds="http://schemas.openxmlformats.org/officeDocument/2006/customXml" ds:itemID="{38AF1E47-21D5-4722-974B-6759D9F427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Profit Testing</vt:lpstr>
      <vt:lpstr>Zeroid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hartman</dc:creator>
  <cp:lastModifiedBy>Khabir</cp:lastModifiedBy>
  <dcterms:created xsi:type="dcterms:W3CDTF">2019-03-14T21:17:16Z</dcterms:created>
  <dcterms:modified xsi:type="dcterms:W3CDTF">2020-11-13T19:06:11Z</dcterms:modified>
</cp:coreProperties>
</file>